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ACER\Documents\Yves\Cours\CVM-Architecture\Calculateurs\"/>
    </mc:Choice>
  </mc:AlternateContent>
  <xr:revisionPtr revIDLastSave="0" documentId="13_ncr:1_{A01E5E80-AA83-4B70-8346-870469C27C9E}" xr6:coauthVersionLast="47" xr6:coauthVersionMax="47" xr10:uidLastSave="{00000000-0000-0000-0000-000000000000}"/>
  <bookViews>
    <workbookView xWindow="-60" yWindow="-60" windowWidth="27825" windowHeight="16320" xr2:uid="{00000000-000D-0000-FFFF-FFFF00000000}"/>
  </bookViews>
  <sheets>
    <sheet name="Valeur R et température" sheetId="1" r:id="rId1"/>
    <sheet name="Pourcentage de l'ossature" sheetId="2" r:id="rId2"/>
    <sheet name="Valeur R des matériaux"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yf22hU0GZGtqJ/B+4s4pzs818Z4sVmcec9ss/d+0RTA="/>
    </ext>
  </extLst>
</workbook>
</file>

<file path=xl/calcChain.xml><?xml version="1.0" encoding="utf-8"?>
<calcChain xmlns="http://schemas.openxmlformats.org/spreadsheetml/2006/main">
  <c r="O10" i="1" l="1"/>
  <c r="O11" i="1"/>
  <c r="O12" i="1"/>
  <c r="O13" i="1"/>
  <c r="O14" i="1"/>
  <c r="O15" i="1"/>
  <c r="O16" i="1"/>
  <c r="O17" i="1"/>
  <c r="O18" i="1"/>
  <c r="O19" i="1"/>
  <c r="O22" i="1"/>
  <c r="O23" i="1"/>
  <c r="O24" i="1"/>
  <c r="O26" i="1"/>
  <c r="O27" i="1"/>
  <c r="O9" i="1"/>
  <c r="C10" i="1"/>
  <c r="C11" i="1"/>
  <c r="C12" i="1"/>
  <c r="C13" i="1"/>
  <c r="C14" i="1"/>
  <c r="C15" i="1"/>
  <c r="C16" i="1"/>
  <c r="C17" i="1"/>
  <c r="C18" i="1"/>
  <c r="C19" i="1"/>
  <c r="C20" i="1"/>
  <c r="C22" i="1"/>
  <c r="C23" i="1"/>
  <c r="C24" i="1"/>
  <c r="C25" i="1"/>
  <c r="C26" i="1"/>
  <c r="C27" i="1"/>
  <c r="C9" i="1"/>
  <c r="P20" i="1" l="1"/>
  <c r="O20" i="1" s="1"/>
  <c r="D21" i="1"/>
  <c r="P25" i="1"/>
  <c r="O25" i="1" s="1"/>
  <c r="P21" i="1"/>
  <c r="O21" i="1" s="1"/>
  <c r="C33" i="1"/>
  <c r="C32" i="1"/>
  <c r="C31" i="1"/>
  <c r="P29" i="1"/>
  <c r="O28" i="1" l="1"/>
  <c r="C21" i="1"/>
  <c r="C28" i="1" s="1"/>
  <c r="D28" i="1"/>
  <c r="D29" i="1"/>
  <c r="P28" i="1"/>
  <c r="T15" i="1"/>
  <c r="T21" i="1" l="1"/>
  <c r="T24" i="1"/>
  <c r="T9" i="1"/>
  <c r="U9" i="1" s="1"/>
  <c r="T14" i="1"/>
  <c r="T17" i="1"/>
  <c r="T20" i="1"/>
  <c r="T19" i="1"/>
  <c r="T18" i="1"/>
  <c r="T23" i="1"/>
  <c r="T27" i="1"/>
  <c r="T13" i="1"/>
  <c r="T16" i="1"/>
  <c r="R27" i="1"/>
  <c r="V13" i="1"/>
  <c r="V17" i="1"/>
  <c r="V21" i="1"/>
  <c r="V25" i="1"/>
  <c r="V10" i="1"/>
  <c r="V14" i="1"/>
  <c r="V18" i="1"/>
  <c r="V22" i="1"/>
  <c r="V26" i="1"/>
  <c r="V11" i="1"/>
  <c r="V15" i="1"/>
  <c r="V19" i="1"/>
  <c r="V23" i="1"/>
  <c r="V27" i="1"/>
  <c r="V9" i="1"/>
  <c r="W9" i="1" s="1"/>
  <c r="W10" i="1" s="1"/>
  <c r="W11" i="1" s="1"/>
  <c r="W12" i="1" s="1"/>
  <c r="W13" i="1" s="1"/>
  <c r="W14" i="1" s="1"/>
  <c r="W15" i="1" s="1"/>
  <c r="W16" i="1" s="1"/>
  <c r="W17" i="1" s="1"/>
  <c r="W18" i="1" s="1"/>
  <c r="W19" i="1" s="1"/>
  <c r="W20" i="1" s="1"/>
  <c r="W21" i="1" s="1"/>
  <c r="W22" i="1" s="1"/>
  <c r="W23" i="1" s="1"/>
  <c r="V12" i="1"/>
  <c r="V16" i="1"/>
  <c r="V20" i="1"/>
  <c r="V24" i="1"/>
  <c r="T10" i="1"/>
  <c r="T26" i="1"/>
  <c r="T25" i="1"/>
  <c r="T22" i="1"/>
  <c r="T12" i="1"/>
  <c r="T11" i="1"/>
  <c r="C37" i="1"/>
  <c r="D37" i="1" s="1"/>
  <c r="H27" i="1"/>
  <c r="J27" i="1"/>
  <c r="F27" i="1"/>
  <c r="R20" i="1"/>
  <c r="R13" i="1"/>
  <c r="J12" i="1"/>
  <c r="J10" i="1"/>
  <c r="F15" i="1"/>
  <c r="J16" i="1"/>
  <c r="J11" i="1"/>
  <c r="J17" i="1"/>
  <c r="H22" i="1"/>
  <c r="F9" i="1"/>
  <c r="G9" i="1" s="1"/>
  <c r="H16" i="1"/>
  <c r="J23" i="1"/>
  <c r="F22" i="1"/>
  <c r="F21" i="1"/>
  <c r="R12" i="1"/>
  <c r="H11" i="1"/>
  <c r="H10" i="1"/>
  <c r="J15" i="1"/>
  <c r="R26" i="1"/>
  <c r="R21" i="1"/>
  <c r="R9" i="1"/>
  <c r="S9" i="1" s="1"/>
  <c r="J9" i="1"/>
  <c r="K9" i="1" s="1"/>
  <c r="R23" i="1"/>
  <c r="H12" i="1"/>
  <c r="R17" i="1"/>
  <c r="R14" i="1"/>
  <c r="R18" i="1"/>
  <c r="R15" i="1"/>
  <c r="R24" i="1"/>
  <c r="H24" i="1"/>
  <c r="H18" i="1"/>
  <c r="F24" i="1"/>
  <c r="H17" i="1"/>
  <c r="R19" i="1"/>
  <c r="F11" i="1"/>
  <c r="J18" i="1"/>
  <c r="F16" i="1"/>
  <c r="F10" i="1"/>
  <c r="F17" i="1"/>
  <c r="H23" i="1"/>
  <c r="H26" i="1"/>
  <c r="F25" i="1"/>
  <c r="H20" i="1"/>
  <c r="F19" i="1"/>
  <c r="H14" i="1"/>
  <c r="F13" i="1"/>
  <c r="J19" i="1"/>
  <c r="J20" i="1"/>
  <c r="C29" i="1"/>
  <c r="F26" i="1"/>
  <c r="F20" i="1"/>
  <c r="J14" i="1"/>
  <c r="F14" i="1"/>
  <c r="J25" i="1"/>
  <c r="J26" i="1"/>
  <c r="H19" i="1"/>
  <c r="J13" i="1"/>
  <c r="H25" i="1"/>
  <c r="H13" i="1"/>
  <c r="F18" i="1"/>
  <c r="J22" i="1"/>
  <c r="F23" i="1"/>
  <c r="J24" i="1"/>
  <c r="H21" i="1"/>
  <c r="H15" i="1"/>
  <c r="F12" i="1"/>
  <c r="H9" i="1"/>
  <c r="I9" i="1" s="1"/>
  <c r="R22" i="1"/>
  <c r="R10" i="1"/>
  <c r="R16" i="1"/>
  <c r="O29" i="1"/>
  <c r="R11" i="1"/>
  <c r="J21" i="1"/>
  <c r="R25" i="1"/>
  <c r="U10" i="1" l="1"/>
  <c r="W24" i="1"/>
  <c r="W25" i="1" s="1"/>
  <c r="W26" i="1" s="1"/>
  <c r="W27" i="1" s="1"/>
  <c r="U11" i="1"/>
  <c r="U12" i="1" s="1"/>
  <c r="U13" i="1" s="1"/>
  <c r="U14" i="1" s="1"/>
  <c r="U15" i="1" s="1"/>
  <c r="U16" i="1" s="1"/>
  <c r="U17" i="1" s="1"/>
  <c r="U18" i="1" s="1"/>
  <c r="U19" i="1" s="1"/>
  <c r="U20" i="1" s="1"/>
  <c r="U21" i="1" s="1"/>
  <c r="U22" i="1" s="1"/>
  <c r="U23" i="1" s="1"/>
  <c r="U24" i="1" s="1"/>
  <c r="U25" i="1" s="1"/>
  <c r="U26" i="1" s="1"/>
  <c r="U27" i="1" s="1"/>
  <c r="S10" i="1"/>
  <c r="S11" i="1" s="1"/>
  <c r="S12" i="1" s="1"/>
  <c r="S13" i="1" s="1"/>
  <c r="S14" i="1" s="1"/>
  <c r="S15" i="1" s="1"/>
  <c r="S16" i="1" s="1"/>
  <c r="S17" i="1" s="1"/>
  <c r="S18" i="1" s="1"/>
  <c r="S19" i="1" s="1"/>
  <c r="S20" i="1" s="1"/>
  <c r="S21" i="1" s="1"/>
  <c r="S22" i="1" s="1"/>
  <c r="S23" i="1" s="1"/>
  <c r="S24" i="1" s="1"/>
  <c r="S25" i="1" s="1"/>
  <c r="S26" i="1" s="1"/>
  <c r="S27" i="1" s="1"/>
  <c r="G10" i="1"/>
  <c r="G11" i="1" s="1"/>
  <c r="G12" i="1" s="1"/>
  <c r="G13" i="1" s="1"/>
  <c r="G14" i="1" s="1"/>
  <c r="G15" i="1" s="1"/>
  <c r="G16" i="1" s="1"/>
  <c r="G17" i="1" s="1"/>
  <c r="G18" i="1" s="1"/>
  <c r="G19" i="1" s="1"/>
  <c r="G20" i="1" s="1"/>
  <c r="G21" i="1" s="1"/>
  <c r="G22" i="1" s="1"/>
  <c r="G23" i="1" s="1"/>
  <c r="G24" i="1" s="1"/>
  <c r="G25" i="1" s="1"/>
  <c r="G26" i="1" s="1"/>
  <c r="G27" i="1" s="1"/>
  <c r="K10" i="1"/>
  <c r="K11" i="1" s="1"/>
  <c r="K12" i="1" s="1"/>
  <c r="K13" i="1" s="1"/>
  <c r="K14" i="1" s="1"/>
  <c r="K15" i="1" s="1"/>
  <c r="K16" i="1" s="1"/>
  <c r="K17" i="1" s="1"/>
  <c r="K18" i="1" s="1"/>
  <c r="K19" i="1" s="1"/>
  <c r="K20" i="1" s="1"/>
  <c r="K21" i="1" s="1"/>
  <c r="K22" i="1" s="1"/>
  <c r="K23" i="1" s="1"/>
  <c r="K24" i="1" s="1"/>
  <c r="K25" i="1" s="1"/>
  <c r="K26" i="1" s="1"/>
  <c r="K27" i="1" s="1"/>
  <c r="I10" i="1"/>
  <c r="I11" i="1" s="1"/>
  <c r="I12" i="1" s="1"/>
  <c r="I13" i="1" s="1"/>
  <c r="I14" i="1" s="1"/>
  <c r="I15" i="1" s="1"/>
  <c r="I16" i="1" s="1"/>
  <c r="I17" i="1" s="1"/>
  <c r="I18" i="1" s="1"/>
  <c r="I19" i="1" s="1"/>
  <c r="I20" i="1" s="1"/>
  <c r="I21" i="1" s="1"/>
  <c r="I22" i="1" s="1"/>
  <c r="I23" i="1" s="1"/>
  <c r="I24" i="1" s="1"/>
  <c r="I25" i="1" s="1"/>
  <c r="I26" i="1" s="1"/>
  <c r="I27" i="1" s="1"/>
</calcChain>
</file>

<file path=xl/sharedStrings.xml><?xml version="1.0" encoding="utf-8"?>
<sst xmlns="http://schemas.openxmlformats.org/spreadsheetml/2006/main" count="572" uniqueCount="422">
  <si>
    <t>CALCUL DE LA RÉSISTANCE THERMIQUE D'UNE COMPOSITION D'ENVELOPPE</t>
  </si>
  <si>
    <t>NOM DE L'ÉTUDIANT(E):</t>
  </si>
  <si>
    <t>Yves Marineau</t>
  </si>
  <si>
    <t>No DE GROUPE:</t>
  </si>
  <si>
    <t>Nom de la composition analysée:</t>
  </si>
  <si>
    <t>Mur extérieur</t>
  </si>
  <si>
    <t>Partie isolée</t>
  </si>
  <si>
    <t>Ossature</t>
  </si>
  <si>
    <t>Matériaux</t>
  </si>
  <si>
    <t>Rsi</t>
  </si>
  <si>
    <t>R</t>
  </si>
  <si>
    <t>ΔT 1</t>
  </si>
  <si>
    <t>T</t>
  </si>
  <si>
    <t>ΔT 2</t>
  </si>
  <si>
    <t>ΔT 3</t>
  </si>
  <si>
    <t>Pare-vapeur R0</t>
  </si>
  <si>
    <t>Espace d'air 3/4''</t>
  </si>
  <si>
    <t>Film d'air intérieur</t>
  </si>
  <si>
    <t>Résistance totale</t>
  </si>
  <si>
    <r>
      <rPr>
        <b/>
        <sz val="10"/>
        <color theme="1"/>
        <rFont val="Arial"/>
        <family val="2"/>
      </rPr>
      <t xml:space="preserve">U </t>
    </r>
    <r>
      <rPr>
        <sz val="10"/>
        <color theme="1"/>
        <rFont val="Arial"/>
        <family val="2"/>
      </rPr>
      <t>(coefficient de transmission thermique)</t>
    </r>
  </si>
  <si>
    <r>
      <rPr>
        <b/>
        <sz val="10"/>
        <color theme="1"/>
        <rFont val="Arial"/>
        <family val="2"/>
      </rPr>
      <t xml:space="preserve">U </t>
    </r>
    <r>
      <rPr>
        <sz val="10"/>
        <color theme="1"/>
        <rFont val="Arial"/>
        <family val="2"/>
      </rPr>
      <t>(coefficient de transmission thermique)</t>
    </r>
  </si>
  <si>
    <t>Extérieur</t>
  </si>
  <si>
    <t>Intérieur</t>
  </si>
  <si>
    <t>ΔT total 1</t>
  </si>
  <si>
    <t>degrés C</t>
  </si>
  <si>
    <t>ΔT total 2</t>
  </si>
  <si>
    <t>ΔT total 3</t>
  </si>
  <si>
    <t>Pourcentage de mur isolé:</t>
  </si>
  <si>
    <t>%</t>
  </si>
  <si>
    <t>Pourcentage de mur affecté par l'ossature:</t>
  </si>
  <si>
    <t>Valeur effective:</t>
  </si>
  <si>
    <t>FINITION EXTÉRIEURE</t>
  </si>
  <si>
    <t>Film d'air extérieur R-0</t>
  </si>
  <si>
    <t>Revêtement métallique aluminium R-0</t>
  </si>
  <si>
    <t>Espace d'air 3/4'' aéré   R-0</t>
  </si>
  <si>
    <t>ISOLANT EXTÉRIEUR</t>
  </si>
  <si>
    <t>Pare-Air R0</t>
  </si>
  <si>
    <t>Panneau de fibre de bois 1,5'' R4</t>
  </si>
  <si>
    <t>STRUCTURE</t>
  </si>
  <si>
    <t>Nattes de laine de coton recyclé 5 X 1,5'' R20</t>
  </si>
  <si>
    <t>FINITION INTÉRIEURE</t>
  </si>
  <si>
    <t>Fourrure 1 x 3 @ 16'' c/c R-0</t>
  </si>
  <si>
    <t>Fourrure 2 x 3 @ 24" c/c</t>
  </si>
  <si>
    <t>Montant 2 x 6 @ 24" c/c</t>
  </si>
  <si>
    <t>Pare-vapeur0,006" R0</t>
  </si>
  <si>
    <t>Fourrure 1 x 3 @ 16'' c/c</t>
  </si>
  <si>
    <t>Tableau de valeurs pour les calculs de résistance thermique</t>
  </si>
  <si>
    <t>Les informations contenues dans le présent document ont été rassemblées pour les étudiants de technologie de l'architecture du cégep du Vieux Montréal. Nous ne nous portons pas responsables de toute omission ou erreur. Vous pouvez formuler tout commentaire aux administrateurs du site du département.</t>
  </si>
  <si>
    <t>Toutes les valeurs données sont utiles à guider l'utilisateur lors de la conception d'une enveloppe, cependant il est fortement suggéré d'utiliser les valeurs indiquées par les manufacturiers aux fiches techniques, lorsque ces fiches existent et que la conception se précise.</t>
  </si>
  <si>
    <t>Les données ont été collligées à partir des sources suivantes:</t>
  </si>
  <si>
    <t>1 Loi et règlement commentés sur l'économie d'énergie, Publications du Québec, 2004</t>
  </si>
  <si>
    <t>2 Code national du bâtiment 2010, révision 2012</t>
  </si>
  <si>
    <t>3 Fiche technique Beno-Spray de Benolec.</t>
  </si>
  <si>
    <t>4 Ecohabitation.com</t>
  </si>
  <si>
    <t>5 Roxul</t>
  </si>
  <si>
    <t>6 Demilec</t>
  </si>
  <si>
    <t>7 Revue Esquisse 8 Owens Corning</t>
  </si>
  <si>
    <t>9  Fiche technique de Perlex de Lexcor</t>
  </si>
  <si>
    <t>10                       Fiche technique Finex 11 Norme Novoclimat</t>
  </si>
  <si>
    <t>Les facteurs de conversion suivants sont utilisés dans les tableaux :</t>
  </si>
  <si>
    <t>0.1761</t>
  </si>
  <si>
    <t>facteur de conversion R à Rsi facteur de convertion Rsi à R</t>
  </si>
  <si>
    <t>5.6785917092561</t>
  </si>
  <si>
    <t>facteur de conversion R/pouce à Rsi/mm facteur de conversion Rsi/mm à R/pouce</t>
  </si>
  <si>
    <t>0.006933071</t>
  </si>
  <si>
    <t>144.2362294</t>
  </si>
  <si>
    <t>dernière mise à jour du document: SEPTEMBRE 2021</t>
  </si>
  <si>
    <t>AIR</t>
  </si>
  <si>
    <t>Matériau ou élément</t>
  </si>
  <si>
    <t>Dimension</t>
  </si>
  <si>
    <t>Exemples</t>
  </si>
  <si>
    <t>Résistance thermique</t>
  </si>
  <si>
    <t>sources</t>
  </si>
  <si>
    <t>Par épaisseur indiquée</t>
  </si>
  <si>
    <t>RSi (métrique)</t>
  </si>
  <si>
    <t>(impérial)</t>
  </si>
  <si>
    <t>Air stable, surface horizontale, flux thermique ascendant</t>
  </si>
  <si>
    <t>plafond</t>
  </si>
  <si>
    <t>0.110</t>
  </si>
  <si>
    <t>0.625</t>
  </si>
  <si>
    <t>Air stable, surface horizontale,  flux thermique descendant</t>
  </si>
  <si>
    <t>plancher isolé thermiquement (ex. porte-à faux)</t>
  </si>
  <si>
    <t>0.160</t>
  </si>
  <si>
    <t>0.909</t>
  </si>
  <si>
    <t>Air stable, surface verticale,  flux thermique horizontal</t>
  </si>
  <si>
    <t>face intérieure d'un mur extérieur</t>
  </si>
  <si>
    <t>0.120</t>
  </si>
  <si>
    <t>0.681</t>
  </si>
  <si>
    <t>film d'air extérieur</t>
  </si>
  <si>
    <t>Air instable, pellicule d'air de surface (vent hivernal de 24 Km/h)</t>
  </si>
  <si>
    <t xml:space="preserve">a face extérieure d'une composition d'enveloppe. </t>
  </si>
  <si>
    <t>0.030</t>
  </si>
  <si>
    <t>0.170</t>
  </si>
  <si>
    <t>b,c Lames d'air parées de matériaux non réfléchissants</t>
  </si>
  <si>
    <t>plafonds  (flux thermique ascendant)</t>
  </si>
  <si>
    <t>min. 13mm (1/2'')</t>
  </si>
  <si>
    <t>plafond, vide créé par les fourrures</t>
  </si>
  <si>
    <t>0.150</t>
  </si>
  <si>
    <t>0.852</t>
  </si>
  <si>
    <t>20mm (3/4'') et +</t>
  </si>
  <si>
    <t>40mm (1 1/2'') et +</t>
  </si>
  <si>
    <t>90mm (3 1/2'') et +</t>
  </si>
  <si>
    <t>planchers  (flux thermique descendant)</t>
  </si>
  <si>
    <t>plancher en porte-à faux, vide sous le support de revêtement de plancher)</t>
  </si>
  <si>
    <t>0.180</t>
  </si>
  <si>
    <t>1.022</t>
  </si>
  <si>
    <t>0.200</t>
  </si>
  <si>
    <t>1.136</t>
  </si>
  <si>
    <t>0.220</t>
  </si>
  <si>
    <t>1.249</t>
  </si>
  <si>
    <t>Murs  (flux thermique horizontal)</t>
  </si>
  <si>
    <t>mur extérieur, vide créé par les fourrures ou autres fixations, vide derrière maçonnerie</t>
  </si>
  <si>
    <t>a Parfois utilisé pour la cavité d'air pressurisée, derrière le parement extérieur b Les espaces d'air doivent être entièrement fermés sur tout leur périmètre.</t>
  </si>
  <si>
    <t>c Certains matériaux possèdent une pellicule réfléchissante qui aurait l'effet d'augmenter la valeur isolante d'une lame d'air. Le Code national du bâtiment ne fournit pas ces valeurs.  Afin de considérer cette valeur augmentée, la réflectivité de la surface réfléchissante utilisée doit être d'au moins 85% donnant à la lame d'air une émissivité effective de 0,15; les manufacturiers indiquent normalement ces données sur leurs produits. Novoclimat 2.0 souligne qu'afin d'être reconnues dans le cadre d'une certification Novoclimat, les valeurs des matériaux isolants réfléchissants doivent faire partie d'un assemblage testé conformément à la norme ASTM C 1363. Nous laissons à l'utilisateur la responsabilité d'effectuer les démarches et vérifications d'usage. Dans le doute il est préférable de faire un calcul conservateur ne tenant pas compte de la valeur potentiellement ajoutée.</t>
  </si>
  <si>
    <t>MATÉRIAUX DE CHARPENTE</t>
  </si>
  <si>
    <t xml:space="preserve">Matériau ou élément  </t>
  </si>
  <si>
    <t>a,b</t>
  </si>
  <si>
    <t>b Sources</t>
  </si>
  <si>
    <t>Par unité d'épaisseur</t>
  </si>
  <si>
    <t>RSi/mm</t>
  </si>
  <si>
    <t>R/pouce</t>
  </si>
  <si>
    <t>(métrique)</t>
  </si>
  <si>
    <t>Bois de construction courant (s-p-f)</t>
  </si>
  <si>
    <t>0.0085</t>
  </si>
  <si>
    <t>1.226</t>
  </si>
  <si>
    <t>Bois durs:</t>
  </si>
  <si>
    <t>bouleau</t>
  </si>
  <si>
    <t>0.0055</t>
  </si>
  <si>
    <t>0.793</t>
  </si>
  <si>
    <t>chêne</t>
  </si>
  <si>
    <t>0.0056</t>
  </si>
  <si>
    <t>0.808</t>
  </si>
  <si>
    <t>érable et frêne</t>
  </si>
  <si>
    <t>0.0063</t>
  </si>
  <si>
    <t>Bois tendres:</t>
  </si>
  <si>
    <t>cèdre blanc</t>
  </si>
  <si>
    <t>0.0099</t>
  </si>
  <si>
    <t>1.428</t>
  </si>
  <si>
    <t>cyprès jaune</t>
  </si>
  <si>
    <t>0.0077</t>
  </si>
  <si>
    <t>1.111</t>
  </si>
  <si>
    <t>épinette blanche</t>
  </si>
  <si>
    <t>0.0097</t>
  </si>
  <si>
    <t>1.399</t>
  </si>
  <si>
    <t>pin blanc</t>
  </si>
  <si>
    <t>0.0092</t>
  </si>
  <si>
    <t>1.327</t>
  </si>
  <si>
    <t>pin lodgepole</t>
  </si>
  <si>
    <t>0.0082</t>
  </si>
  <si>
    <t>1.183</t>
  </si>
  <si>
    <t>pin rouge</t>
  </si>
  <si>
    <t>pruche</t>
  </si>
  <si>
    <t>0.0084</t>
  </si>
  <si>
    <t>1.212</t>
  </si>
  <si>
    <t>pruche de l'ouest</t>
  </si>
  <si>
    <t>0.0074</t>
  </si>
  <si>
    <t>1.067</t>
  </si>
  <si>
    <t>sapin de Douglas ou mélèze</t>
  </si>
  <si>
    <t>0.0069</t>
  </si>
  <si>
    <t>0.995</t>
  </si>
  <si>
    <t>sapin gracieux</t>
  </si>
  <si>
    <t>0.0080</t>
  </si>
  <si>
    <t>1.154</t>
  </si>
  <si>
    <t>Béton coulé sur place</t>
  </si>
  <si>
    <t>2400 kg/m3    (150lbs/pi3)</t>
  </si>
  <si>
    <t>0.00040</t>
  </si>
  <si>
    <t>0.058</t>
  </si>
  <si>
    <t>1600 kg/m3    (100lbs/pi3)  (schiste, argile ou ardoise expansés, laitier expansé, cendre)</t>
  </si>
  <si>
    <t>0.00130</t>
  </si>
  <si>
    <t>0.188</t>
  </si>
  <si>
    <t>Blocs de béton à 2 cellules, béton lourds (2100kg/m3)</t>
  </si>
  <si>
    <t>Alvéoles vides - 90mm</t>
  </si>
  <si>
    <t>0.965</t>
  </si>
  <si>
    <t>Alvéoles vides - 140mm</t>
  </si>
  <si>
    <t>0.190</t>
  </si>
  <si>
    <t>1.079</t>
  </si>
  <si>
    <t>Alvéoles vides - 190mm</t>
  </si>
  <si>
    <t>0.210</t>
  </si>
  <si>
    <t>1.193</t>
  </si>
  <si>
    <t>Alvéoles vides - 240mm</t>
  </si>
  <si>
    <t>0.240</t>
  </si>
  <si>
    <t>1.363</t>
  </si>
  <si>
    <t>Alvéoles vides - 290mm</t>
  </si>
  <si>
    <t>0.260</t>
  </si>
  <si>
    <t>1.476</t>
  </si>
  <si>
    <t>Alvéoles remplies de perlite - 190mm</t>
  </si>
  <si>
    <t>0.530</t>
  </si>
  <si>
    <t>3.010</t>
  </si>
  <si>
    <t>Alvéoles remplies de vermiculite - 140mm</t>
  </si>
  <si>
    <t>0.400</t>
  </si>
  <si>
    <t>2.271</t>
  </si>
  <si>
    <t>Alvéoles remplies de vermiculite - 190mm</t>
  </si>
  <si>
    <t>0.510</t>
  </si>
  <si>
    <t>2.896</t>
  </si>
  <si>
    <t>Alvéoles remplies de vermiculite - 240mm</t>
  </si>
  <si>
    <t>0.610</t>
  </si>
  <si>
    <t>3.464</t>
  </si>
  <si>
    <t>Alvéoles remplies de vermiculite - 290mm</t>
  </si>
  <si>
    <t>0.690</t>
  </si>
  <si>
    <t>3.918</t>
  </si>
  <si>
    <t>REVÊTEMENTS D'OSSATURE</t>
  </si>
  <si>
    <t>Sources</t>
  </si>
  <si>
    <t>Contreplaqué de bois tendre</t>
  </si>
  <si>
    <t>0.0087</t>
  </si>
  <si>
    <t>1.255</t>
  </si>
  <si>
    <t>Panneau de particules</t>
  </si>
  <si>
    <t>Panneaux de copeaux (OSB)</t>
  </si>
  <si>
    <t>0.0098</t>
  </si>
  <si>
    <t>1.414</t>
  </si>
  <si>
    <t>Revêtement en carton-fibre asphalté</t>
  </si>
  <si>
    <t>0.0165</t>
  </si>
  <si>
    <t>2.380</t>
  </si>
  <si>
    <t>Revêtement en plaque de plâtre (panneaux de gypse)</t>
  </si>
  <si>
    <t>Papier de revêtement</t>
  </si>
  <si>
    <t>0.011</t>
  </si>
  <si>
    <t>0.062</t>
  </si>
  <si>
    <t>Papier vaporifuge kraft enduit d'asphalte</t>
  </si>
  <si>
    <t>Négligeable</t>
  </si>
  <si>
    <t>Pare-vapeur en polyéthylène</t>
  </si>
  <si>
    <t>Panneau de fibre de bois avec pellicule réfléchissante</t>
  </si>
  <si>
    <t>0.0194</t>
  </si>
  <si>
    <t>2.798</t>
  </si>
  <si>
    <t>Panneau de béton léger (ex.: Permabase DEK de Unifix)</t>
  </si>
  <si>
    <t>b,d</t>
  </si>
  <si>
    <t xml:space="preserve">a Sauf exceptions (indiquées), les valeurs données sont des valeurs génériques considérées acceptables et prudentes pour l'analyse de la valeur de résistance thermique. b Pour un calcul plus précis de résistance thermique, il faut référer aux fiches techniques des manufacturiers, lorsque ces fiches existent. </t>
  </si>
  <si>
    <t>ISOLANTS</t>
  </si>
  <si>
    <t>b Exemples</t>
  </si>
  <si>
    <t>Laine de fibre de verre, usage thermique</t>
  </si>
  <si>
    <t>Eco Touch thermique de Owens Corning</t>
  </si>
  <si>
    <t>0.0220</t>
  </si>
  <si>
    <t>3.170</t>
  </si>
  <si>
    <t>Laine de fibre de verre, usage acoustique</t>
  </si>
  <si>
    <t>Eco Touch Quiétude de Owens Corning</t>
  </si>
  <si>
    <t>valeurs non fournies</t>
  </si>
  <si>
    <t>Laine de roche</t>
  </si>
  <si>
    <t>Roxul Cavity Rock</t>
  </si>
  <si>
    <t>0.0277</t>
  </si>
  <si>
    <t>4.000</t>
  </si>
  <si>
    <t>Fibre cellulosique épandue (combles)</t>
  </si>
  <si>
    <t>BENO-THERM de Benolec</t>
  </si>
  <si>
    <t>0.0250</t>
  </si>
  <si>
    <t>3.606</t>
  </si>
  <si>
    <t>Fibre cellulosique pulvérisée</t>
  </si>
  <si>
    <t>BENO-SPRAY de Benolec</t>
  </si>
  <si>
    <t>0.0240</t>
  </si>
  <si>
    <t>3.462</t>
  </si>
  <si>
    <t>Fibre minérale épandue (combles)</t>
  </si>
  <si>
    <t>0.0263</t>
  </si>
  <si>
    <t>3.800</t>
  </si>
  <si>
    <t>Fibre minérale injectée (murs),  89mm (3 1/2'')</t>
  </si>
  <si>
    <t>2.550</t>
  </si>
  <si>
    <t>14.480</t>
  </si>
  <si>
    <t>Fibre minérale injectée (murs),  140mm (5 1/2'')</t>
  </si>
  <si>
    <t>4.050</t>
  </si>
  <si>
    <t>22.998</t>
  </si>
  <si>
    <t>Fibre minérale injectée (murs),  152mm (6'')</t>
  </si>
  <si>
    <t>4.230</t>
  </si>
  <si>
    <t>24.020</t>
  </si>
  <si>
    <t>Perlite</t>
  </si>
  <si>
    <t>0.0190</t>
  </si>
  <si>
    <t>2.740</t>
  </si>
  <si>
    <t>Vermiculite</t>
  </si>
  <si>
    <t>0.0150</t>
  </si>
  <si>
    <t>2.164</t>
  </si>
  <si>
    <t>Fibre de bois</t>
  </si>
  <si>
    <t>0.0230</t>
  </si>
  <si>
    <t>3.317</t>
  </si>
  <si>
    <t>Amiante pulvérisé (vieilles constructions)</t>
  </si>
  <si>
    <t>0.0201</t>
  </si>
  <si>
    <t>2.899</t>
  </si>
  <si>
    <t>Polystyrène extrudé</t>
  </si>
  <si>
    <t>Foamular C-200 ou Cdebord de Owens Corning</t>
  </si>
  <si>
    <t>0.0347</t>
  </si>
  <si>
    <t>5.000</t>
  </si>
  <si>
    <t>Polystyrène expansé Type 1</t>
  </si>
  <si>
    <t>0.0257</t>
  </si>
  <si>
    <t>3.707</t>
  </si>
  <si>
    <t>Polystyrène expansé Type 2</t>
  </si>
  <si>
    <t>3.995</t>
  </si>
  <si>
    <t>Polystyrène expansé Type 3</t>
  </si>
  <si>
    <t>0.0298</t>
  </si>
  <si>
    <t>4.298</t>
  </si>
  <si>
    <t>Polystyrène expansé Type 4</t>
  </si>
  <si>
    <t>5.005</t>
  </si>
  <si>
    <t>Isolant rigide en laine de roche pour toit</t>
  </si>
  <si>
    <t>Liège naturel</t>
  </si>
  <si>
    <t>Panneau de perlite</t>
  </si>
  <si>
    <t>Perlex de Lexcor</t>
  </si>
  <si>
    <t>0.0193</t>
  </si>
  <si>
    <t>2.782</t>
  </si>
  <si>
    <t>Panneau rigide de polyisocyanurate</t>
  </si>
  <si>
    <t>Sopra-Iso de Soprema</t>
  </si>
  <si>
    <t>0.0420</t>
  </si>
  <si>
    <t>6.058</t>
  </si>
  <si>
    <t>Panneau de fibrociment</t>
  </si>
  <si>
    <t>Finex</t>
  </si>
  <si>
    <t>0.0041</t>
  </si>
  <si>
    <t>0.593</t>
  </si>
  <si>
    <t>Panneau de paille comprimée</t>
  </si>
  <si>
    <t>0.0139</t>
  </si>
  <si>
    <t>2.005</t>
  </si>
  <si>
    <t>Panneau isolant de carton-fibre sec</t>
  </si>
  <si>
    <t>Perlite expansée, en vrac</t>
  </si>
  <si>
    <t>0.0187</t>
  </si>
  <si>
    <t>2.697</t>
  </si>
  <si>
    <t>Panneau de mousse phénolique</t>
  </si>
  <si>
    <t>0.0304</t>
  </si>
  <si>
    <t>4.385</t>
  </si>
  <si>
    <t>Polyuréthane giclé, densité moyenne de type 1</t>
  </si>
  <si>
    <t>0.0360</t>
  </si>
  <si>
    <t>5.193</t>
  </si>
  <si>
    <t>Polyuréthane giclé, densité moyenne de type 2</t>
  </si>
  <si>
    <t>0.0400</t>
  </si>
  <si>
    <t>5.769</t>
  </si>
  <si>
    <t>Matelas de fibre de bois (différent des panneaux de carton-fibre)</t>
  </si>
  <si>
    <t>3.700</t>
  </si>
  <si>
    <t xml:space="preserve">a            Sauf exceptions (indiquées), les valeurs données sont des valeurs génériques considérées acceptables et prudentes pour l'analyse de la valeur de résistance thermique. </t>
  </si>
  <si>
    <t xml:space="preserve">b            Pour un calcul plus précis de résistance thermique, il faut référer aux fiches techniques des manufacturiers, lorsque ces fiches existent. </t>
  </si>
  <si>
    <t>MATÉRIAUX DE PAREMENT ET FINITION</t>
  </si>
  <si>
    <t>a,b,c</t>
  </si>
  <si>
    <t>Parements de bois</t>
  </si>
  <si>
    <t>Bardeau de bois 400mm, pureau de 190mm</t>
  </si>
  <si>
    <t>Bardeau de bois 400mm, pureau double de 300mm</t>
  </si>
  <si>
    <t>Bardage de bois à clin 200mm, joints à recouvrement, épaisseur 13mm</t>
  </si>
  <si>
    <t>0.1400</t>
  </si>
  <si>
    <t>0.795</t>
  </si>
  <si>
    <t>Bardage de bois à clin 250mm, joints à recouvrement, épaisseur 20mm</t>
  </si>
  <si>
    <t>0.1800</t>
  </si>
  <si>
    <t>bardage à mi-bois, 200mm, épaisseur 20mm</t>
  </si>
  <si>
    <t>panneaux de fibres dures, épaisseur 11mm (ex.: Canexel)</t>
  </si>
  <si>
    <t>0.1200</t>
  </si>
  <si>
    <t>Autres</t>
  </si>
  <si>
    <t>panneaux de fibro-ciment, épaisseur 6.35mm</t>
  </si>
  <si>
    <t>0.0030</t>
  </si>
  <si>
    <t>0.017</t>
  </si>
  <si>
    <t>panneaux de fibro-ciment, épaisseur 8mm</t>
  </si>
  <si>
    <t>Maçonnerie</t>
  </si>
  <si>
    <t>0.070</t>
  </si>
  <si>
    <t>0.398</t>
  </si>
  <si>
    <t>Brique de béton ou silico-calcaire - 90mm (4'' nominal)</t>
  </si>
  <si>
    <t>0.053</t>
  </si>
  <si>
    <t>0.301</t>
  </si>
  <si>
    <t>3 quartzite et grès (2240 kg/m )</t>
  </si>
  <si>
    <t>0.0003</t>
  </si>
  <si>
    <t>0.043</t>
  </si>
  <si>
    <t>3 calcite, dolomite, calcaire, marbre et granite (2240 kg/m )</t>
  </si>
  <si>
    <t>0.0004</t>
  </si>
  <si>
    <t>Enduits</t>
  </si>
  <si>
    <t>Bardage métallique et de vinyle</t>
  </si>
  <si>
    <t>Planche à clin, sans endos</t>
  </si>
  <si>
    <t>Planche à clin  avec endos isolé , épaisseur 9,5mm</t>
  </si>
  <si>
    <t>0.320</t>
  </si>
  <si>
    <t>1.817</t>
  </si>
  <si>
    <t>Planche à clin  avec endos isolé + pellicule aluminium, épaisseur 9,5mm</t>
  </si>
  <si>
    <t>0.520</t>
  </si>
  <si>
    <t>2.953</t>
  </si>
  <si>
    <t>Recouvrement de toiture enduit de bitume (en rouleau)</t>
  </si>
  <si>
    <t>Bitume asphaltique</t>
  </si>
  <si>
    <t>0.0014</t>
  </si>
  <si>
    <t>0.202</t>
  </si>
  <si>
    <t>Bardeaux bitumés</t>
  </si>
  <si>
    <t>0.078</t>
  </si>
  <si>
    <t>0.443</t>
  </si>
  <si>
    <t xml:space="preserve">Couverture multicouche (5 plis) de 10mm d'épaisseur </t>
  </si>
  <si>
    <t>0.060</t>
  </si>
  <si>
    <t>0.341</t>
  </si>
  <si>
    <t>Bardeaux de bois</t>
  </si>
  <si>
    <t>Pierre concassée</t>
  </si>
  <si>
    <t>0.0006</t>
  </si>
  <si>
    <t>0.087</t>
  </si>
  <si>
    <t>Platelage d'acier</t>
  </si>
  <si>
    <t>n/a</t>
  </si>
  <si>
    <t>Ardoise, épaisseur 13mm</t>
  </si>
  <si>
    <t>0.010</t>
  </si>
  <si>
    <t>0.057</t>
  </si>
  <si>
    <t>Matériaux de finition intérieure</t>
  </si>
  <si>
    <t>Plaque de plâtre (panneaux de gypse)</t>
  </si>
  <si>
    <t>0.0061</t>
  </si>
  <si>
    <t>0.880</t>
  </si>
  <si>
    <t>0.0095</t>
  </si>
  <si>
    <t>1.370</t>
  </si>
  <si>
    <t>Ciment, granulat de sable</t>
  </si>
  <si>
    <t>Enduit au plâtre - agrégat de sable</t>
  </si>
  <si>
    <t>0.0012</t>
  </si>
  <si>
    <t>0.173</t>
  </si>
  <si>
    <t>Enduit au plâtre - agrégat léger</t>
  </si>
  <si>
    <t>0.0044</t>
  </si>
  <si>
    <t>0.635</t>
  </si>
  <si>
    <t>Contreplaqué</t>
  </si>
  <si>
    <t>0.0059</t>
  </si>
  <si>
    <t>0.851</t>
  </si>
  <si>
    <t>Moquette et thibaude fibreuse</t>
  </si>
  <si>
    <t>0.370</t>
  </si>
  <si>
    <t>2.101</t>
  </si>
  <si>
    <t>Moquette et thibaude caoutchoutée</t>
  </si>
  <si>
    <t>Carreaux de liège, épaisseur 3,2mm</t>
  </si>
  <si>
    <t>0.049</t>
  </si>
  <si>
    <t>0.278</t>
  </si>
  <si>
    <t>Terrazzo</t>
  </si>
  <si>
    <t>Couvre-plancher en bois dur, épaisseur 19mm</t>
  </si>
  <si>
    <t>Linoléum, vinyle, caoutchouc</t>
  </si>
  <si>
    <t>0.009</t>
  </si>
  <si>
    <t>0.051</t>
  </si>
  <si>
    <t>a Les valeurs données sont des valeurs génériques considérées acceptables et prudentes pour l'analyse de la valeur de résistance thermique. b Pour un calcul plus précis de résistance thermique, il faut référer aux fiches techniques des manufacturiers, lorsque ces fiches existent. c Dans une composition de toiture ventilée, les matériaux extérieurs à l'espace ventilé ne doivent pas être considérés.</t>
  </si>
  <si>
    <t>Mortier, stucco, ciment, chaux</t>
  </si>
  <si>
    <t>Matériaux de toiture (voir note c)</t>
  </si>
  <si>
    <r>
      <t>Panneaux de fibres dures (800 kg/m</t>
    </r>
    <r>
      <rPr>
        <vertAlign val="superscript"/>
        <sz val="11"/>
        <color theme="1"/>
        <rFont val="Calibri"/>
        <family val="2"/>
        <scheme val="minor"/>
      </rPr>
      <t>3</t>
    </r>
    <r>
      <rPr>
        <sz val="11"/>
        <color theme="1"/>
        <rFont val="Calibri"/>
        <family val="2"/>
        <scheme val="minor"/>
      </rPr>
      <t xml:space="preserve"> )</t>
    </r>
  </si>
  <si>
    <r>
      <t>Panneaux de particules, faible masse volumique (590 kg/m</t>
    </r>
    <r>
      <rPr>
        <vertAlign val="superscript"/>
        <sz val="11"/>
        <color theme="1"/>
        <rFont val="Calibri"/>
        <family val="2"/>
        <scheme val="minor"/>
      </rPr>
      <t>3</t>
    </r>
    <r>
      <rPr>
        <sz val="11"/>
        <color theme="1"/>
        <rFont val="Calibri"/>
        <family val="2"/>
        <scheme val="minor"/>
      </rPr>
      <t xml:space="preserve"> ) (LDF)</t>
    </r>
  </si>
  <si>
    <r>
      <t>Panneaux de particules, moyenne masse volumique (800 kg/m</t>
    </r>
    <r>
      <rPr>
        <vertAlign val="superscript"/>
        <sz val="11"/>
        <color theme="1"/>
        <rFont val="Calibri"/>
        <family val="2"/>
        <scheme val="minor"/>
      </rPr>
      <t>3</t>
    </r>
    <r>
      <rPr>
        <sz val="11"/>
        <color theme="1"/>
        <rFont val="Calibri"/>
        <family val="2"/>
        <scheme val="minor"/>
      </rPr>
      <t xml:space="preserve"> ) (MDF)</t>
    </r>
  </si>
  <si>
    <r>
      <t>Panneaux de particules, haute masse volumique (1000 kg/m</t>
    </r>
    <r>
      <rPr>
        <vertAlign val="superscript"/>
        <sz val="11"/>
        <color theme="1"/>
        <rFont val="Calibri"/>
        <family val="2"/>
        <scheme val="minor"/>
      </rPr>
      <t>3</t>
    </r>
    <r>
      <rPr>
        <sz val="11"/>
        <color theme="1"/>
        <rFont val="Calibri"/>
        <family val="2"/>
        <scheme val="minor"/>
      </rPr>
      <t xml:space="preserve"> ) (HDF)</t>
    </r>
  </si>
  <si>
    <r>
      <t>Brique d'argile ou schiste - 90mm (4''nominal, 2400 kg/m</t>
    </r>
    <r>
      <rPr>
        <vertAlign val="superscript"/>
        <sz val="11"/>
        <color theme="1"/>
        <rFont val="Calibri"/>
        <family val="2"/>
        <scheme val="minor"/>
      </rPr>
      <t>3</t>
    </r>
    <r>
      <rPr>
        <sz val="11"/>
        <color theme="1"/>
        <rFont val="Calibri"/>
        <family val="2"/>
        <scheme val="minor"/>
      </rPr>
      <t xml:space="preserve"> )</t>
    </r>
  </si>
  <si>
    <t>ΔT1</t>
  </si>
  <si>
    <t>ΔT2</t>
  </si>
  <si>
    <t>ΔT3</t>
  </si>
  <si>
    <t>Face intérieure du mur extérieur</t>
  </si>
  <si>
    <t>Panneau de fibre de bois 1,5'' R4,05</t>
  </si>
  <si>
    <t>Note :Le point de rosé se trouve dans le premier matériaux avec une valeur T (température) positive.</t>
  </si>
  <si>
    <t>Formule du calcul de la valeur R effective utilisé :</t>
  </si>
  <si>
    <t>Source de la formule, RBQ : https://www.rbq.gouv.qc.ca/domaines-dintervention/batiment/interpretation-directives-techniques-et-administratives/chapitre-batiment-du-code-de-construction/methode-equivalente-pour-calculer-la-resistance-thermique-de-certaines-composantes-de-lenveloppe</t>
  </si>
  <si>
    <t xml:space="preserve">Gracieuseté de : </t>
  </si>
  <si>
    <t>ArchitectureQualitas.com</t>
  </si>
  <si>
    <t>Compléter ou changez les cases en blanc seulement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</si>
</sst>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2"/>
      <color theme="1"/>
      <name val="Arial"/>
      <family val="2"/>
    </font>
    <font>
      <b/>
      <sz val="18"/>
      <color theme="1"/>
      <name val="Arial"/>
      <family val="2"/>
    </font>
    <font>
      <sz val="11"/>
      <name val="Calibri"/>
      <family val="2"/>
    </font>
    <font>
      <b/>
      <sz val="14"/>
      <color theme="1"/>
      <name val="Arial"/>
      <family val="2"/>
    </font>
    <font>
      <b/>
      <sz val="12"/>
      <color theme="1"/>
      <name val="Arial"/>
      <family val="2"/>
    </font>
    <font>
      <b/>
      <sz val="10"/>
      <color theme="1"/>
      <name val="Arial"/>
      <family val="2"/>
    </font>
    <font>
      <b/>
      <sz val="12"/>
      <color rgb="FFFF0000"/>
      <name val="Arial"/>
      <family val="2"/>
    </font>
    <font>
      <b/>
      <sz val="14"/>
      <color rgb="FFFF0000"/>
      <name val="Arial"/>
      <family val="2"/>
    </font>
    <font>
      <b/>
      <sz val="11"/>
      <color theme="1"/>
      <name val="Calibri"/>
      <family val="2"/>
      <scheme val="minor"/>
    </font>
    <font>
      <sz val="10"/>
      <color theme="1"/>
      <name val="Arial"/>
      <family val="2"/>
    </font>
    <font>
      <sz val="10"/>
      <name val="Arial"/>
      <family val="2"/>
    </font>
    <font>
      <b/>
      <sz val="10"/>
      <name val="Arial"/>
      <family val="2"/>
    </font>
    <font>
      <vertAlign val="superscript"/>
      <sz val="11"/>
      <color theme="1"/>
      <name val="Calibri"/>
      <family val="2"/>
      <scheme val="minor"/>
    </font>
    <font>
      <b/>
      <sz val="16"/>
      <color theme="1"/>
      <name val="Arial"/>
      <family val="2"/>
    </font>
    <font>
      <sz val="16"/>
      <name val="Calibri"/>
      <family val="2"/>
    </font>
    <font>
      <b/>
      <sz val="12"/>
      <color theme="1"/>
      <name val="Arial"/>
      <family val="2"/>
    </font>
    <font>
      <sz val="14"/>
      <color theme="1"/>
      <name val="Arial"/>
      <family val="2"/>
    </font>
    <font>
      <b/>
      <sz val="14"/>
      <color theme="1"/>
      <name val="Arial"/>
      <family val="2"/>
    </font>
    <font>
      <sz val="14"/>
      <name val="Calibri"/>
      <family val="2"/>
    </font>
    <font>
      <sz val="14"/>
      <color theme="1"/>
      <name val="Calibri"/>
      <family val="2"/>
      <scheme val="minor"/>
    </font>
    <font>
      <sz val="8"/>
      <color theme="1"/>
      <name val="Arial"/>
      <family val="2"/>
    </font>
    <font>
      <sz val="8"/>
      <name val="Arial"/>
      <family val="2"/>
    </font>
    <font>
      <sz val="8"/>
      <color theme="1"/>
      <name val="Calibri"/>
      <family val="2"/>
      <scheme val="minor"/>
    </font>
    <font>
      <b/>
      <sz val="8"/>
      <color rgb="FFFF0000"/>
      <name val="Arial"/>
      <family val="2"/>
    </font>
    <font>
      <b/>
      <sz val="10"/>
      <color theme="1"/>
      <name val="Arial"/>
      <family val="2"/>
    </font>
    <font>
      <sz val="10"/>
      <color theme="1"/>
      <name val="Calibri"/>
      <family val="2"/>
      <scheme val="minor"/>
    </font>
    <font>
      <b/>
      <sz val="11"/>
      <color rgb="FFFF0000"/>
      <name val="Arial"/>
      <family val="2"/>
    </font>
    <font>
      <b/>
      <sz val="11"/>
      <color rgb="FFC00000"/>
      <name val="Calibri"/>
      <family val="2"/>
      <scheme val="minor"/>
    </font>
    <font>
      <sz val="11"/>
      <color theme="1"/>
      <name val="OpenDyslexic"/>
      <family val="3"/>
    </font>
    <font>
      <b/>
      <sz val="11"/>
      <color theme="1"/>
      <name val="OpenDyslexic"/>
      <family val="3"/>
    </font>
    <font>
      <b/>
      <sz val="8"/>
      <color theme="1"/>
      <name val="Arial"/>
      <family val="2"/>
    </font>
  </fonts>
  <fills count="9">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theme="0"/>
        <bgColor indexed="64"/>
      </patternFill>
    </fill>
    <fill>
      <patternFill patternType="solid">
        <fgColor rgb="FFFFFF00"/>
        <bgColor indexed="64"/>
      </patternFill>
    </fill>
    <fill>
      <patternFill patternType="solid">
        <fgColor rgb="FFFFFF00"/>
        <bgColor theme="0"/>
      </patternFill>
    </fill>
    <fill>
      <patternFill patternType="solid">
        <fgColor theme="0"/>
        <bgColor rgb="FFFFFF00"/>
      </patternFill>
    </fill>
    <fill>
      <patternFill patternType="solid">
        <fgColor theme="9" tint="0.79998168889431442"/>
        <bgColor indexed="64"/>
      </patternFill>
    </fill>
  </fills>
  <borders count="5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thin">
        <color indexed="64"/>
      </top>
      <bottom style="thin">
        <color indexed="64"/>
      </bottom>
      <diagonal/>
    </border>
    <border>
      <left style="thin">
        <color rgb="FF000000"/>
      </left>
      <right/>
      <top style="medium">
        <color rgb="FF000000"/>
      </top>
      <bottom style="thin">
        <color rgb="FF000000"/>
      </bottom>
      <diagonal/>
    </border>
    <border>
      <left style="thin">
        <color auto="1"/>
      </left>
      <right style="thin">
        <color rgb="FF000000"/>
      </right>
      <top style="medium">
        <color auto="1"/>
      </top>
      <bottom style="thin">
        <color indexed="64"/>
      </bottom>
      <diagonal/>
    </border>
    <border>
      <left style="thin">
        <color auto="1"/>
      </left>
      <right style="thin">
        <color rgb="FF000000"/>
      </right>
      <top style="thin">
        <color indexed="64"/>
      </top>
      <bottom style="thin">
        <color indexed="64"/>
      </bottom>
      <diagonal/>
    </border>
    <border>
      <left style="thin">
        <color auto="1"/>
      </left>
      <right style="thin">
        <color rgb="FF000000"/>
      </right>
      <top style="thin">
        <color indexed="64"/>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rgb="FF000000"/>
      </top>
      <bottom/>
      <diagonal/>
    </border>
    <border>
      <left/>
      <right style="thin">
        <color rgb="FF000000"/>
      </right>
      <top style="medium">
        <color rgb="FF000000"/>
      </top>
      <bottom/>
      <diagonal/>
    </border>
  </borders>
  <cellStyleXfs count="1">
    <xf numFmtId="0" fontId="0" fillId="0" borderId="0"/>
  </cellStyleXfs>
  <cellXfs count="130">
    <xf numFmtId="0" fontId="0" fillId="0" borderId="0" xfId="0"/>
    <xf numFmtId="164" fontId="10" fillId="2" borderId="19" xfId="0" applyNumberFormat="1" applyFont="1" applyFill="1" applyBorder="1" applyAlignment="1">
      <alignment horizontal="center"/>
    </xf>
    <xf numFmtId="164" fontId="10" fillId="2" borderId="20" xfId="0" applyNumberFormat="1" applyFont="1" applyFill="1" applyBorder="1" applyAlignment="1">
      <alignment horizontal="center"/>
    </xf>
    <xf numFmtId="164" fontId="9" fillId="3" borderId="20" xfId="0" applyNumberFormat="1" applyFont="1" applyFill="1" applyBorder="1" applyAlignment="1">
      <alignment horizontal="center"/>
    </xf>
    <xf numFmtId="164" fontId="9" fillId="3" borderId="21" xfId="0" applyNumberFormat="1" applyFont="1" applyFill="1" applyBorder="1" applyAlignment="1">
      <alignment horizontal="center"/>
    </xf>
    <xf numFmtId="164" fontId="10" fillId="0" borderId="0" xfId="0" applyNumberFormat="1" applyFont="1" applyAlignment="1">
      <alignment vertical="center"/>
    </xf>
    <xf numFmtId="164" fontId="10" fillId="2" borderId="38" xfId="0" applyNumberFormat="1" applyFont="1" applyFill="1" applyBorder="1" applyAlignment="1">
      <alignment horizontal="center"/>
    </xf>
    <xf numFmtId="0" fontId="13" fillId="0" borderId="0" xfId="0" applyFont="1" applyAlignment="1">
      <alignment horizontal="center"/>
    </xf>
    <xf numFmtId="0" fontId="0" fillId="0" borderId="37" xfId="0" applyBorder="1"/>
    <xf numFmtId="0" fontId="15" fillId="0" borderId="37" xfId="0" applyFont="1" applyBorder="1"/>
    <xf numFmtId="0" fontId="16" fillId="0" borderId="0" xfId="0" applyFont="1" applyAlignment="1">
      <alignment horizontal="center"/>
    </xf>
    <xf numFmtId="0" fontId="13" fillId="0" borderId="37" xfId="0" applyFont="1" applyBorder="1"/>
    <xf numFmtId="0" fontId="3" fillId="0" borderId="37" xfId="0" applyFont="1" applyBorder="1"/>
    <xf numFmtId="0" fontId="13" fillId="0" borderId="37" xfId="0" applyFont="1" applyBorder="1" applyAlignment="1">
      <alignment horizontal="center"/>
    </xf>
    <xf numFmtId="1" fontId="9" fillId="6" borderId="28" xfId="0" applyNumberFormat="1" applyFont="1" applyFill="1" applyBorder="1" applyAlignment="1">
      <alignment vertical="center"/>
    </xf>
    <xf numFmtId="164" fontId="10" fillId="5" borderId="25" xfId="0" applyNumberFormat="1" applyFont="1" applyFill="1" applyBorder="1" applyAlignment="1">
      <alignment vertical="center"/>
    </xf>
    <xf numFmtId="164" fontId="10" fillId="5" borderId="26" xfId="0" applyNumberFormat="1" applyFont="1" applyFill="1" applyBorder="1" applyAlignment="1">
      <alignment vertical="center"/>
    </xf>
    <xf numFmtId="165" fontId="9" fillId="7" borderId="28" xfId="0" applyNumberFormat="1" applyFont="1" applyFill="1" applyBorder="1" applyAlignment="1">
      <alignment vertical="center"/>
    </xf>
    <xf numFmtId="165" fontId="9" fillId="7" borderId="34" xfId="0" applyNumberFormat="1" applyFont="1" applyFill="1" applyBorder="1" applyAlignment="1">
      <alignment vertical="center"/>
    </xf>
    <xf numFmtId="0" fontId="24" fillId="0" borderId="0" xfId="0" applyFont="1"/>
    <xf numFmtId="49" fontId="26" fillId="0" borderId="36" xfId="0" applyNumberFormat="1" applyFont="1" applyBorder="1" applyAlignment="1" applyProtection="1">
      <alignment horizontal="left" vertical="center" wrapText="1" indent="1"/>
      <protection locked="0"/>
    </xf>
    <xf numFmtId="164" fontId="25" fillId="5" borderId="22" xfId="0" applyNumberFormat="1" applyFont="1" applyFill="1" applyBorder="1"/>
    <xf numFmtId="164" fontId="25" fillId="0" borderId="22" xfId="0" applyNumberFormat="1" applyFont="1" applyBorder="1"/>
    <xf numFmtId="164" fontId="25" fillId="5" borderId="23" xfId="0" applyNumberFormat="1" applyFont="1" applyFill="1" applyBorder="1" applyAlignment="1">
      <alignment horizontal="right"/>
    </xf>
    <xf numFmtId="164" fontId="25" fillId="5" borderId="22" xfId="0" applyNumberFormat="1" applyFont="1" applyFill="1" applyBorder="1" applyAlignment="1">
      <alignment horizontal="right"/>
    </xf>
    <xf numFmtId="0" fontId="27" fillId="0" borderId="0" xfId="0" applyFont="1"/>
    <xf numFmtId="49" fontId="26" fillId="0" borderId="37" xfId="0" applyNumberFormat="1" applyFont="1" applyBorder="1" applyAlignment="1" applyProtection="1">
      <alignment horizontal="left" vertical="center" wrapText="1" indent="1"/>
      <protection locked="0"/>
    </xf>
    <xf numFmtId="164" fontId="26" fillId="0" borderId="39" xfId="0" applyNumberFormat="1" applyFont="1" applyBorder="1" applyAlignment="1" applyProtection="1">
      <alignment horizontal="left" vertical="center" indent="2"/>
      <protection locked="0"/>
    </xf>
    <xf numFmtId="164" fontId="26" fillId="4" borderId="39" xfId="0" applyNumberFormat="1" applyFont="1" applyFill="1" applyBorder="1" applyAlignment="1" applyProtection="1">
      <alignment horizontal="left" vertical="center" indent="2"/>
      <protection locked="0"/>
    </xf>
    <xf numFmtId="164" fontId="29" fillId="5" borderId="25" xfId="0" applyNumberFormat="1" applyFont="1" applyFill="1" applyBorder="1" applyAlignment="1">
      <alignment vertical="center"/>
    </xf>
    <xf numFmtId="2" fontId="29" fillId="5" borderId="26" xfId="0" applyNumberFormat="1" applyFont="1" applyFill="1" applyBorder="1" applyAlignment="1">
      <alignment vertical="center"/>
    </xf>
    <xf numFmtId="0" fontId="30" fillId="0" borderId="0" xfId="0" applyFont="1"/>
    <xf numFmtId="164" fontId="16" fillId="0" borderId="30" xfId="0" applyNumberFormat="1" applyFont="1" applyBorder="1" applyAlignment="1">
      <alignment horizontal="right" vertical="center"/>
    </xf>
    <xf numFmtId="164" fontId="16" fillId="0" borderId="31" xfId="0" applyNumberFormat="1" applyFont="1" applyBorder="1" applyAlignment="1">
      <alignment horizontal="right" vertical="center"/>
    </xf>
    <xf numFmtId="164" fontId="16" fillId="0" borderId="32" xfId="0" applyNumberFormat="1" applyFont="1" applyBorder="1" applyAlignment="1">
      <alignment horizontal="right" vertical="center"/>
    </xf>
    <xf numFmtId="164" fontId="16" fillId="0" borderId="33" xfId="0" applyNumberFormat="1" applyFont="1" applyBorder="1" applyAlignment="1">
      <alignment horizontal="right" vertical="center"/>
    </xf>
    <xf numFmtId="164" fontId="9" fillId="3" borderId="40" xfId="0" applyNumberFormat="1" applyFont="1" applyFill="1" applyBorder="1" applyAlignment="1">
      <alignment horizontal="center"/>
    </xf>
    <xf numFmtId="164" fontId="25" fillId="5" borderId="34" xfId="0" applyNumberFormat="1" applyFont="1" applyFill="1" applyBorder="1" applyAlignment="1">
      <alignment horizontal="right"/>
    </xf>
    <xf numFmtId="164" fontId="25" fillId="5" borderId="28" xfId="0" applyNumberFormat="1" applyFont="1" applyFill="1" applyBorder="1" applyAlignment="1">
      <alignment horizontal="right"/>
    </xf>
    <xf numFmtId="49" fontId="26" fillId="4" borderId="41" xfId="0" applyNumberFormat="1" applyFont="1" applyFill="1" applyBorder="1" applyAlignment="1" applyProtection="1">
      <alignment horizontal="left" vertical="center" wrapText="1" indent="1"/>
      <protection locked="0"/>
    </xf>
    <xf numFmtId="49" fontId="26" fillId="4" borderId="42" xfId="0" applyNumberFormat="1" applyFont="1" applyFill="1" applyBorder="1" applyAlignment="1" applyProtection="1">
      <alignment horizontal="left" vertical="center" wrapText="1" indent="1"/>
      <protection locked="0"/>
    </xf>
    <xf numFmtId="49" fontId="26" fillId="0" borderId="42" xfId="0" applyNumberFormat="1" applyFont="1" applyBorder="1" applyAlignment="1" applyProtection="1">
      <alignment horizontal="left" vertical="center" wrapText="1" indent="1"/>
      <protection locked="0"/>
    </xf>
    <xf numFmtId="49" fontId="26" fillId="4" borderId="43" xfId="0" applyNumberFormat="1" applyFont="1" applyFill="1" applyBorder="1" applyAlignment="1" applyProtection="1">
      <alignment horizontal="left" vertical="center" wrapText="1" indent="1"/>
      <protection locked="0"/>
    </xf>
    <xf numFmtId="164" fontId="20" fillId="3" borderId="19" xfId="0" applyNumberFormat="1" applyFont="1" applyFill="1" applyBorder="1" applyAlignment="1">
      <alignment horizontal="center"/>
    </xf>
    <xf numFmtId="0" fontId="0" fillId="5" borderId="37" xfId="0" applyFill="1" applyBorder="1"/>
    <xf numFmtId="0" fontId="2" fillId="0" borderId="37" xfId="0" applyFont="1" applyBorder="1"/>
    <xf numFmtId="0" fontId="33" fillId="8" borderId="0" xfId="0" applyFont="1" applyFill="1"/>
    <xf numFmtId="0" fontId="34" fillId="8" borderId="0" xfId="0" applyFont="1" applyFill="1"/>
    <xf numFmtId="164" fontId="4" fillId="8" borderId="0" xfId="0" applyNumberFormat="1" applyFont="1" applyFill="1"/>
    <xf numFmtId="164" fontId="5" fillId="8" borderId="0" xfId="0" applyNumberFormat="1" applyFont="1" applyFill="1" applyAlignment="1">
      <alignment horizontal="right"/>
    </xf>
    <xf numFmtId="164" fontId="4" fillId="8" borderId="0" xfId="0" applyNumberFormat="1" applyFont="1" applyFill="1" applyAlignment="1">
      <alignment horizontal="right"/>
    </xf>
    <xf numFmtId="0" fontId="0" fillId="8" borderId="0" xfId="0" applyFill="1"/>
    <xf numFmtId="164" fontId="4" fillId="8" borderId="1" xfId="0" applyNumberFormat="1" applyFont="1" applyFill="1" applyBorder="1"/>
    <xf numFmtId="164" fontId="18" fillId="8" borderId="2" xfId="0" applyNumberFormat="1" applyFont="1" applyFill="1" applyBorder="1" applyAlignment="1">
      <alignment horizontal="center" vertical="center" wrapText="1"/>
    </xf>
    <xf numFmtId="0" fontId="19" fillId="8" borderId="2" xfId="0" applyFont="1" applyFill="1" applyBorder="1"/>
    <xf numFmtId="164" fontId="4" fillId="8" borderId="2" xfId="0" applyNumberFormat="1" applyFont="1" applyFill="1" applyBorder="1"/>
    <xf numFmtId="164" fontId="5" fillId="8" borderId="2" xfId="0" applyNumberFormat="1" applyFont="1" applyFill="1" applyBorder="1" applyAlignment="1">
      <alignment horizontal="right"/>
    </xf>
    <xf numFmtId="164" fontId="4" fillId="8" borderId="3" xfId="0" applyNumberFormat="1" applyFont="1" applyFill="1" applyBorder="1" applyAlignment="1">
      <alignment horizontal="right"/>
    </xf>
    <xf numFmtId="164" fontId="4" fillId="8" borderId="4" xfId="0" applyNumberFormat="1" applyFont="1" applyFill="1" applyBorder="1"/>
    <xf numFmtId="164" fontId="20" fillId="8" borderId="5" xfId="0" applyNumberFormat="1" applyFont="1" applyFill="1" applyBorder="1" applyAlignment="1">
      <alignment horizontal="right" wrapText="1"/>
    </xf>
    <xf numFmtId="164" fontId="9" fillId="8" borderId="6" xfId="0" applyNumberFormat="1" applyFont="1" applyFill="1" applyBorder="1" applyAlignment="1">
      <alignment horizontal="left" wrapText="1"/>
    </xf>
    <xf numFmtId="0" fontId="7" fillId="8" borderId="5" xfId="0" applyFont="1" applyFill="1" applyBorder="1"/>
    <xf numFmtId="0" fontId="7" fillId="8" borderId="7" xfId="0" applyFont="1" applyFill="1" applyBorder="1"/>
    <xf numFmtId="164" fontId="4" fillId="8" borderId="8" xfId="0" applyNumberFormat="1" applyFont="1" applyFill="1" applyBorder="1"/>
    <xf numFmtId="164" fontId="20" fillId="8" borderId="0" xfId="0" applyNumberFormat="1" applyFont="1" applyFill="1" applyAlignment="1">
      <alignment horizontal="right"/>
    </xf>
    <xf numFmtId="164" fontId="9" fillId="8" borderId="9" xfId="0" applyNumberFormat="1" applyFont="1" applyFill="1" applyBorder="1" applyAlignment="1">
      <alignment horizontal="left"/>
    </xf>
    <xf numFmtId="0" fontId="7" fillId="8" borderId="10" xfId="0" applyFont="1" applyFill="1" applyBorder="1"/>
    <xf numFmtId="0" fontId="7" fillId="8" borderId="11" xfId="0" applyFont="1" applyFill="1" applyBorder="1"/>
    <xf numFmtId="164" fontId="9" fillId="8" borderId="12" xfId="0" applyNumberFormat="1" applyFont="1" applyFill="1" applyBorder="1" applyAlignment="1">
      <alignment horizontal="left"/>
    </xf>
    <xf numFmtId="164" fontId="9" fillId="8" borderId="10" xfId="0" applyNumberFormat="1" applyFont="1" applyFill="1" applyBorder="1" applyAlignment="1">
      <alignment horizontal="left"/>
    </xf>
    <xf numFmtId="164" fontId="4" fillId="8" borderId="13" xfId="0" applyNumberFormat="1" applyFont="1" applyFill="1" applyBorder="1" applyAlignment="1">
      <alignment horizontal="right"/>
    </xf>
    <xf numFmtId="164" fontId="20" fillId="8" borderId="14" xfId="0" applyNumberFormat="1" applyFont="1" applyFill="1" applyBorder="1" applyAlignment="1">
      <alignment horizontal="right"/>
    </xf>
    <xf numFmtId="164" fontId="8" fillId="8" borderId="15" xfId="0" applyNumberFormat="1" applyFont="1" applyFill="1" applyBorder="1" applyAlignment="1">
      <alignment horizontal="left"/>
    </xf>
    <xf numFmtId="0" fontId="7" fillId="8" borderId="16" xfId="0" applyFont="1" applyFill="1" applyBorder="1"/>
    <xf numFmtId="0" fontId="7" fillId="8" borderId="17" xfId="0" applyFont="1" applyFill="1" applyBorder="1"/>
    <xf numFmtId="164" fontId="8" fillId="8" borderId="0" xfId="0" applyNumberFormat="1" applyFont="1" applyFill="1" applyAlignment="1">
      <alignment horizontal="left"/>
    </xf>
    <xf numFmtId="0" fontId="0" fillId="8" borderId="0" xfId="0" applyFill="1"/>
    <xf numFmtId="164" fontId="21" fillId="8" borderId="8" xfId="0" applyNumberFormat="1" applyFont="1" applyFill="1" applyBorder="1"/>
    <xf numFmtId="164" fontId="22" fillId="8" borderId="18" xfId="0" applyNumberFormat="1" applyFont="1" applyFill="1" applyBorder="1" applyAlignment="1">
      <alignment horizontal="left"/>
    </xf>
    <xf numFmtId="0" fontId="23" fillId="8" borderId="18" xfId="0" applyFont="1" applyFill="1" applyBorder="1"/>
    <xf numFmtId="164" fontId="22" fillId="8" borderId="0" xfId="0" applyNumberFormat="1" applyFont="1" applyFill="1" applyAlignment="1">
      <alignment horizontal="right"/>
    </xf>
    <xf numFmtId="164" fontId="21" fillId="8" borderId="0" xfId="0" applyNumberFormat="1" applyFont="1" applyFill="1" applyAlignment="1">
      <alignment horizontal="right"/>
    </xf>
    <xf numFmtId="164" fontId="21" fillId="8" borderId="13" xfId="0" applyNumberFormat="1" applyFont="1" applyFill="1" applyBorder="1" applyAlignment="1">
      <alignment horizontal="right"/>
    </xf>
    <xf numFmtId="0" fontId="24" fillId="8" borderId="0" xfId="0" applyFont="1" applyFill="1"/>
    <xf numFmtId="0" fontId="27" fillId="8" borderId="0" xfId="0" applyFont="1" applyFill="1"/>
    <xf numFmtId="0" fontId="30" fillId="8" borderId="0" xfId="0" applyFont="1" applyFill="1"/>
    <xf numFmtId="164" fontId="25" fillId="8" borderId="8" xfId="0" applyNumberFormat="1" applyFont="1" applyFill="1" applyBorder="1"/>
    <xf numFmtId="164" fontId="14" fillId="8" borderId="8" xfId="0" applyNumberFormat="1" applyFont="1" applyFill="1" applyBorder="1" applyAlignment="1">
      <alignment vertical="center"/>
    </xf>
    <xf numFmtId="164" fontId="4" fillId="8" borderId="8" xfId="0" applyNumberFormat="1" applyFont="1" applyFill="1" applyBorder="1" applyAlignment="1">
      <alignment vertical="center"/>
    </xf>
    <xf numFmtId="164" fontId="25" fillId="8" borderId="8" xfId="0" applyNumberFormat="1" applyFont="1" applyFill="1" applyBorder="1" applyAlignment="1">
      <alignment horizontal="right"/>
    </xf>
    <xf numFmtId="164" fontId="28" fillId="8" borderId="8" xfId="0" applyNumberFormat="1" applyFont="1" applyFill="1" applyBorder="1" applyAlignment="1">
      <alignment horizontal="right"/>
    </xf>
    <xf numFmtId="164" fontId="14" fillId="8" borderId="0" xfId="0" applyNumberFormat="1" applyFont="1" applyFill="1" applyAlignment="1">
      <alignment horizontal="right" vertical="center"/>
    </xf>
    <xf numFmtId="164" fontId="31" fillId="8" borderId="0" xfId="0" applyNumberFormat="1" applyFont="1" applyFill="1" applyAlignment="1">
      <alignment horizontal="right" vertical="center"/>
    </xf>
    <xf numFmtId="164" fontId="11" fillId="8" borderId="0" xfId="0" applyNumberFormat="1" applyFont="1" applyFill="1" applyAlignment="1">
      <alignment horizontal="right" vertical="center"/>
    </xf>
    <xf numFmtId="164" fontId="29" fillId="8" borderId="24" xfId="0" applyNumberFormat="1" applyFont="1" applyFill="1" applyBorder="1" applyAlignment="1">
      <alignment horizontal="right" vertical="center"/>
    </xf>
    <xf numFmtId="164" fontId="10" fillId="8" borderId="24" xfId="0" applyNumberFormat="1" applyFont="1" applyFill="1" applyBorder="1" applyAlignment="1">
      <alignment horizontal="right" vertical="center"/>
    </xf>
    <xf numFmtId="164" fontId="10" fillId="8" borderId="0" xfId="0" applyNumberFormat="1" applyFont="1" applyFill="1" applyAlignment="1">
      <alignment horizontal="right" vertical="center"/>
    </xf>
    <xf numFmtId="164" fontId="9" fillId="8" borderId="27" xfId="0" applyNumberFormat="1" applyFont="1" applyFill="1" applyBorder="1" applyAlignment="1">
      <alignment horizontal="right" vertical="center"/>
    </xf>
    <xf numFmtId="164" fontId="10" fillId="8" borderId="27" xfId="0" applyNumberFormat="1" applyFont="1" applyFill="1" applyBorder="1" applyAlignment="1">
      <alignment horizontal="right" vertical="center"/>
    </xf>
    <xf numFmtId="164" fontId="10" fillId="8" borderId="29" xfId="0" applyNumberFormat="1" applyFont="1" applyFill="1" applyBorder="1" applyAlignment="1">
      <alignment horizontal="left" vertical="center"/>
    </xf>
    <xf numFmtId="164" fontId="10" fillId="8" borderId="35" xfId="0" applyNumberFormat="1" applyFont="1" applyFill="1" applyBorder="1" applyAlignment="1">
      <alignment horizontal="left" vertical="center"/>
    </xf>
    <xf numFmtId="164" fontId="10" fillId="8" borderId="0" xfId="0" applyNumberFormat="1" applyFont="1" applyFill="1" applyAlignment="1">
      <alignment horizontal="center"/>
    </xf>
    <xf numFmtId="164" fontId="9" fillId="8" borderId="0" xfId="0" applyNumberFormat="1" applyFont="1" applyFill="1" applyAlignment="1">
      <alignment horizontal="center" vertical="center"/>
    </xf>
    <xf numFmtId="164" fontId="29" fillId="8" borderId="19" xfId="0" applyNumberFormat="1" applyFont="1" applyFill="1" applyBorder="1" applyAlignment="1">
      <alignment horizontal="right" vertical="center"/>
    </xf>
    <xf numFmtId="164" fontId="29" fillId="8" borderId="21" xfId="0" applyNumberFormat="1" applyFont="1" applyFill="1" applyBorder="1" applyAlignment="1">
      <alignment horizontal="right" vertical="center"/>
    </xf>
    <xf numFmtId="164" fontId="12" fillId="8" borderId="0" xfId="0" applyNumberFormat="1" applyFont="1" applyFill="1" applyAlignment="1">
      <alignment horizontal="right" vertical="center"/>
    </xf>
    <xf numFmtId="0" fontId="27" fillId="8" borderId="0" xfId="0" applyFont="1" applyFill="1" applyAlignment="1">
      <alignment horizontal="left" vertical="top" wrapText="1"/>
    </xf>
    <xf numFmtId="164" fontId="25" fillId="8" borderId="0" xfId="0" applyNumberFormat="1" applyFont="1" applyFill="1" applyAlignment="1">
      <alignment horizontal="right"/>
    </xf>
    <xf numFmtId="164" fontId="10" fillId="8" borderId="0" xfId="0" applyNumberFormat="1" applyFont="1" applyFill="1" applyAlignment="1">
      <alignment horizontal="left" vertical="center"/>
    </xf>
    <xf numFmtId="164" fontId="10" fillId="8" borderId="0" xfId="0" applyNumberFormat="1" applyFont="1" applyFill="1" applyAlignment="1">
      <alignment vertical="center"/>
    </xf>
    <xf numFmtId="0" fontId="32" fillId="8" borderId="45" xfId="0" applyFont="1" applyFill="1" applyBorder="1" applyAlignment="1">
      <alignment vertical="top" wrapText="1"/>
    </xf>
    <xf numFmtId="0" fontId="32" fillId="8" borderId="46" xfId="0" applyFont="1" applyFill="1" applyBorder="1" applyAlignment="1">
      <alignment vertical="top" wrapText="1"/>
    </xf>
    <xf numFmtId="0" fontId="32" fillId="8" borderId="47" xfId="0" applyFont="1" applyFill="1" applyBorder="1" applyAlignment="1">
      <alignment vertical="top" wrapText="1"/>
    </xf>
    <xf numFmtId="0" fontId="32" fillId="8" borderId="48" xfId="0" applyFont="1" applyFill="1" applyBorder="1" applyAlignment="1">
      <alignment vertical="top" wrapText="1"/>
    </xf>
    <xf numFmtId="0" fontId="32" fillId="8" borderId="0" xfId="0" applyFont="1" applyFill="1" applyBorder="1" applyAlignment="1">
      <alignment vertical="top" wrapText="1"/>
    </xf>
    <xf numFmtId="0" fontId="32" fillId="8" borderId="49" xfId="0" applyFont="1" applyFill="1" applyBorder="1" applyAlignment="1">
      <alignment vertical="top" wrapText="1"/>
    </xf>
    <xf numFmtId="0" fontId="32" fillId="8" borderId="50" xfId="0" applyFont="1" applyFill="1" applyBorder="1" applyAlignment="1">
      <alignment vertical="top" wrapText="1"/>
    </xf>
    <xf numFmtId="0" fontId="32" fillId="8" borderId="51" xfId="0" applyFont="1" applyFill="1" applyBorder="1" applyAlignment="1">
      <alignment vertical="top" wrapText="1"/>
    </xf>
    <xf numFmtId="0" fontId="32" fillId="8" borderId="52" xfId="0" applyFont="1" applyFill="1" applyBorder="1" applyAlignment="1">
      <alignment vertical="top" wrapText="1"/>
    </xf>
    <xf numFmtId="164" fontId="8" fillId="5" borderId="53" xfId="0" applyNumberFormat="1" applyFont="1" applyFill="1" applyBorder="1" applyAlignment="1">
      <alignment vertical="center"/>
    </xf>
    <xf numFmtId="2" fontId="8" fillId="5" borderId="44" xfId="0" applyNumberFormat="1" applyFont="1" applyFill="1" applyBorder="1" applyAlignment="1">
      <alignment vertical="center"/>
    </xf>
    <xf numFmtId="164" fontId="6" fillId="8" borderId="44" xfId="0" applyNumberFormat="1" applyFont="1" applyFill="1" applyBorder="1" applyAlignment="1">
      <alignment horizontal="right" vertical="center"/>
    </xf>
    <xf numFmtId="164" fontId="8" fillId="8" borderId="54" xfId="0" applyNumberFormat="1" applyFont="1" applyFill="1" applyBorder="1"/>
    <xf numFmtId="164" fontId="8" fillId="8" borderId="55" xfId="0" applyNumberFormat="1" applyFont="1" applyFill="1" applyBorder="1"/>
    <xf numFmtId="164" fontId="35" fillId="8" borderId="45" xfId="0" applyNumberFormat="1" applyFont="1" applyFill="1" applyBorder="1" applyAlignment="1">
      <alignment vertical="center" wrapText="1"/>
    </xf>
    <xf numFmtId="164" fontId="35" fillId="8" borderId="46" xfId="0" applyNumberFormat="1" applyFont="1" applyFill="1" applyBorder="1" applyAlignment="1">
      <alignment vertical="center" wrapText="1"/>
    </xf>
    <xf numFmtId="164" fontId="35" fillId="8" borderId="47" xfId="0" applyNumberFormat="1" applyFont="1" applyFill="1" applyBorder="1" applyAlignment="1">
      <alignment vertical="center" wrapText="1"/>
    </xf>
    <xf numFmtId="164" fontId="35" fillId="8" borderId="50" xfId="0" applyNumberFormat="1" applyFont="1" applyFill="1" applyBorder="1" applyAlignment="1">
      <alignment vertical="center" wrapText="1"/>
    </xf>
    <xf numFmtId="164" fontId="35" fillId="8" borderId="51" xfId="0" applyNumberFormat="1" applyFont="1" applyFill="1" applyBorder="1" applyAlignment="1">
      <alignment vertical="center" wrapText="1"/>
    </xf>
    <xf numFmtId="164" fontId="35" fillId="8" borderId="52"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14</xdr:col>
      <xdr:colOff>542925</xdr:colOff>
      <xdr:row>30</xdr:row>
      <xdr:rowOff>28575</xdr:rowOff>
    </xdr:from>
    <xdr:to>
      <xdr:col>23</xdr:col>
      <xdr:colOff>66675</xdr:colOff>
      <xdr:row>34</xdr:row>
      <xdr:rowOff>0</xdr:rowOff>
    </xdr:to>
    <xdr:pic>
      <xdr:nvPicPr>
        <xdr:cNvPr id="4" name="Image 3">
          <a:extLst>
            <a:ext uri="{FF2B5EF4-FFF2-40B4-BE49-F238E27FC236}">
              <a16:creationId xmlns:a16="http://schemas.microsoft.com/office/drawing/2014/main" id="{09C3853F-B21A-0ADD-C8EC-DBA0A775C724}"/>
            </a:ext>
          </a:extLst>
        </xdr:cNvPr>
        <xdr:cNvPicPr>
          <a:picLocks noChangeAspect="1"/>
        </xdr:cNvPicPr>
      </xdr:nvPicPr>
      <xdr:blipFill>
        <a:blip xmlns:r="http://schemas.openxmlformats.org/officeDocument/2006/relationships" r:embed="rId1"/>
        <a:stretch>
          <a:fillRect/>
        </a:stretch>
      </xdr:blipFill>
      <xdr:spPr>
        <a:xfrm>
          <a:off x="11849100" y="5038725"/>
          <a:ext cx="3810000" cy="771525"/>
        </a:xfrm>
        <a:prstGeom prst="rect">
          <a:avLst/>
        </a:prstGeom>
      </xdr:spPr>
    </xdr:pic>
    <xdr:clientData/>
  </xdr:twoCellAnchor>
  <xdr:twoCellAnchor editAs="oneCell">
    <xdr:from>
      <xdr:col>3</xdr:col>
      <xdr:colOff>323850</xdr:colOff>
      <xdr:row>38</xdr:row>
      <xdr:rowOff>171450</xdr:rowOff>
    </xdr:from>
    <xdr:to>
      <xdr:col>13</xdr:col>
      <xdr:colOff>1242886</xdr:colOff>
      <xdr:row>55</xdr:row>
      <xdr:rowOff>115073</xdr:rowOff>
    </xdr:to>
    <xdr:pic>
      <xdr:nvPicPr>
        <xdr:cNvPr id="5" name="Image 4">
          <a:extLst>
            <a:ext uri="{FF2B5EF4-FFF2-40B4-BE49-F238E27FC236}">
              <a16:creationId xmlns:a16="http://schemas.microsoft.com/office/drawing/2014/main" id="{7CC3C991-646B-BF87-9BF0-8ABB3C56AB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52825" y="6657975"/>
          <a:ext cx="6414961" cy="3391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0</xdr:row>
      <xdr:rowOff>161925</xdr:rowOff>
    </xdr:from>
    <xdr:to>
      <xdr:col>9</xdr:col>
      <xdr:colOff>420081</xdr:colOff>
      <xdr:row>44</xdr:row>
      <xdr:rowOff>144042</xdr:rowOff>
    </xdr:to>
    <xdr:pic>
      <xdr:nvPicPr>
        <xdr:cNvPr id="3" name="Image 2">
          <a:extLst>
            <a:ext uri="{FF2B5EF4-FFF2-40B4-BE49-F238E27FC236}">
              <a16:creationId xmlns:a16="http://schemas.microsoft.com/office/drawing/2014/main" id="{9ADFD8D0-8235-4D27-BC48-226C3078DF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161925"/>
          <a:ext cx="7030431" cy="8364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723900</xdr:colOff>
      <xdr:row>5</xdr:row>
      <xdr:rowOff>57150</xdr:rowOff>
    </xdr:from>
    <xdr:to>
      <xdr:col>9</xdr:col>
      <xdr:colOff>238125</xdr:colOff>
      <xdr:row>7</xdr:row>
      <xdr:rowOff>28575</xdr:rowOff>
    </xdr:to>
    <xdr:pic>
      <xdr:nvPicPr>
        <xdr:cNvPr id="14" name="Picture 54">
          <a:extLst>
            <a:ext uri="{FF2B5EF4-FFF2-40B4-BE49-F238E27FC236}">
              <a16:creationId xmlns:a16="http://schemas.microsoft.com/office/drawing/2014/main" id="{F759B14B-9678-4FCD-B53F-B21D18DAA7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8175" y="866775"/>
          <a:ext cx="234315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752475</xdr:colOff>
      <xdr:row>8</xdr:row>
      <xdr:rowOff>28575</xdr:rowOff>
    </xdr:from>
    <xdr:to>
      <xdr:col>9</xdr:col>
      <xdr:colOff>304800</xdr:colOff>
      <xdr:row>11</xdr:row>
      <xdr:rowOff>66675</xdr:rowOff>
    </xdr:to>
    <xdr:pic>
      <xdr:nvPicPr>
        <xdr:cNvPr id="15" name="Picture 56">
          <a:extLst>
            <a:ext uri="{FF2B5EF4-FFF2-40B4-BE49-F238E27FC236}">
              <a16:creationId xmlns:a16="http://schemas.microsoft.com/office/drawing/2014/main" id="{5B2F4BB4-208D-48F9-AD21-ABFC18AC4D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96750" y="1323975"/>
          <a:ext cx="23812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352426</xdr:colOff>
      <xdr:row>54</xdr:row>
      <xdr:rowOff>19050</xdr:rowOff>
    </xdr:from>
    <xdr:to>
      <xdr:col>9</xdr:col>
      <xdr:colOff>266701</xdr:colOff>
      <xdr:row>57</xdr:row>
      <xdr:rowOff>57150</xdr:rowOff>
    </xdr:to>
    <xdr:pic>
      <xdr:nvPicPr>
        <xdr:cNvPr id="16" name="Picture 511">
          <a:extLst>
            <a:ext uri="{FF2B5EF4-FFF2-40B4-BE49-F238E27FC236}">
              <a16:creationId xmlns:a16="http://schemas.microsoft.com/office/drawing/2014/main" id="{FDA2832D-38F4-4257-9573-4966231F68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96701" y="8763000"/>
          <a:ext cx="274320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323851</xdr:colOff>
      <xdr:row>111</xdr:row>
      <xdr:rowOff>57150</xdr:rowOff>
    </xdr:from>
    <xdr:to>
      <xdr:col>9</xdr:col>
      <xdr:colOff>161926</xdr:colOff>
      <xdr:row>114</xdr:row>
      <xdr:rowOff>95250</xdr:rowOff>
    </xdr:to>
    <xdr:pic>
      <xdr:nvPicPr>
        <xdr:cNvPr id="17" name="Picture 748">
          <a:extLst>
            <a:ext uri="{FF2B5EF4-FFF2-40B4-BE49-F238E27FC236}">
              <a16:creationId xmlns:a16="http://schemas.microsoft.com/office/drawing/2014/main" id="{60358819-A05B-42D8-8A23-3306004C25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68126" y="18030825"/>
          <a:ext cx="266700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123825</xdr:colOff>
      <xdr:row>151</xdr:row>
      <xdr:rowOff>85725</xdr:rowOff>
    </xdr:from>
    <xdr:to>
      <xdr:col>8</xdr:col>
      <xdr:colOff>104775</xdr:colOff>
      <xdr:row>154</xdr:row>
      <xdr:rowOff>123825</xdr:rowOff>
    </xdr:to>
    <xdr:pic>
      <xdr:nvPicPr>
        <xdr:cNvPr id="18" name="Picture 1058">
          <a:extLst>
            <a:ext uri="{FF2B5EF4-FFF2-40B4-BE49-F238E27FC236}">
              <a16:creationId xmlns:a16="http://schemas.microsoft.com/office/drawing/2014/main" id="{0690FADB-611F-4009-8721-3082751DBC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68100" y="24536400"/>
          <a:ext cx="204787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X1001"/>
  <sheetViews>
    <sheetView tabSelected="1" workbookViewId="0">
      <selection activeCell="H32" sqref="H32"/>
    </sheetView>
  </sheetViews>
  <sheetFormatPr baseColWidth="10" defaultColWidth="14.42578125" defaultRowHeight="15" customHeight="1" x14ac:dyDescent="0.25"/>
  <cols>
    <col min="1" max="1" width="2.5703125" customWidth="1"/>
    <col min="2" max="2" width="37.7109375" customWidth="1"/>
    <col min="3" max="3" width="8.140625" customWidth="1"/>
    <col min="4" max="4" width="8.7109375" customWidth="1"/>
    <col min="5" max="5" width="4.42578125" customWidth="1"/>
    <col min="6" max="6" width="9.85546875" customWidth="1"/>
    <col min="7" max="11" width="8.140625" customWidth="1"/>
    <col min="12" max="12" width="9.28515625" customWidth="1"/>
    <col min="13" max="13" width="9.42578125" customWidth="1"/>
    <col min="14" max="14" width="38.7109375" customWidth="1"/>
    <col min="15" max="16" width="8.85546875" customWidth="1"/>
    <col min="17" max="17" width="2.85546875" customWidth="1"/>
    <col min="18" max="23" width="7.28515625" customWidth="1"/>
    <col min="24" max="24" width="5.7109375" customWidth="1"/>
    <col min="25" max="27" width="10.7109375" customWidth="1"/>
  </cols>
  <sheetData>
    <row r="1" spans="1:24" ht="6.75" customHeight="1" x14ac:dyDescent="0.25">
      <c r="A1" s="48"/>
      <c r="B1" s="48"/>
      <c r="C1" s="48"/>
      <c r="D1" s="48"/>
      <c r="E1" s="49"/>
      <c r="F1" s="49"/>
      <c r="G1" s="49"/>
      <c r="H1" s="49"/>
      <c r="I1" s="49"/>
      <c r="J1" s="49"/>
      <c r="K1" s="49"/>
      <c r="L1" s="50"/>
      <c r="M1" s="50"/>
      <c r="N1" s="48"/>
      <c r="O1" s="48"/>
      <c r="P1" s="48"/>
      <c r="Q1" s="49"/>
      <c r="R1" s="49"/>
      <c r="S1" s="50"/>
      <c r="T1" s="51"/>
      <c r="U1" s="51"/>
      <c r="V1" s="51"/>
      <c r="W1" s="51"/>
      <c r="X1" s="51"/>
    </row>
    <row r="2" spans="1:24" ht="16.5" customHeight="1" x14ac:dyDescent="0.35">
      <c r="A2" s="52"/>
      <c r="B2" s="53" t="s">
        <v>0</v>
      </c>
      <c r="C2" s="54"/>
      <c r="D2" s="54"/>
      <c r="E2" s="54"/>
      <c r="F2" s="54"/>
      <c r="G2" s="54"/>
      <c r="H2" s="54"/>
      <c r="I2" s="54"/>
      <c r="J2" s="54"/>
      <c r="K2" s="54"/>
      <c r="L2" s="54"/>
      <c r="M2" s="54"/>
      <c r="N2" s="54"/>
      <c r="O2" s="54"/>
      <c r="P2" s="55"/>
      <c r="Q2" s="56"/>
      <c r="R2" s="56"/>
      <c r="S2" s="57"/>
      <c r="T2" s="51"/>
      <c r="U2" s="51"/>
      <c r="V2" s="51"/>
      <c r="W2" s="51"/>
      <c r="X2" s="51"/>
    </row>
    <row r="3" spans="1:24" ht="16.5" customHeight="1" thickBot="1" x14ac:dyDescent="0.3">
      <c r="A3" s="58"/>
      <c r="B3" s="59" t="s">
        <v>1</v>
      </c>
      <c r="C3" s="60" t="s">
        <v>2</v>
      </c>
      <c r="D3" s="61"/>
      <c r="E3" s="61"/>
      <c r="F3" s="61"/>
      <c r="G3" s="61"/>
      <c r="H3" s="61"/>
      <c r="I3" s="61"/>
      <c r="J3" s="61"/>
      <c r="K3" s="61"/>
      <c r="L3" s="61"/>
      <c r="M3" s="62"/>
      <c r="N3" s="62"/>
      <c r="O3" s="122"/>
      <c r="P3" s="122"/>
      <c r="Q3" s="122"/>
      <c r="R3" s="122"/>
      <c r="S3" s="123"/>
      <c r="T3" s="51"/>
      <c r="U3" s="51"/>
      <c r="V3" s="51"/>
      <c r="W3" s="51"/>
      <c r="X3" s="51"/>
    </row>
    <row r="4" spans="1:24" ht="14.25" customHeight="1" x14ac:dyDescent="0.25">
      <c r="A4" s="63"/>
      <c r="B4" s="64" t="s">
        <v>3</v>
      </c>
      <c r="C4" s="65">
        <v>4</v>
      </c>
      <c r="D4" s="66"/>
      <c r="E4" s="66"/>
      <c r="F4" s="66"/>
      <c r="G4" s="66"/>
      <c r="H4" s="66"/>
      <c r="I4" s="66"/>
      <c r="J4" s="67"/>
      <c r="K4" s="68"/>
      <c r="L4" s="69"/>
      <c r="M4" s="68"/>
      <c r="N4" s="69"/>
      <c r="O4" s="124" t="s">
        <v>421</v>
      </c>
      <c r="P4" s="125"/>
      <c r="Q4" s="125"/>
      <c r="R4" s="125"/>
      <c r="S4" s="126"/>
      <c r="T4" s="51"/>
      <c r="U4" s="51"/>
      <c r="V4" s="51"/>
      <c r="W4" s="51"/>
      <c r="X4" s="51"/>
    </row>
    <row r="5" spans="1:24" ht="15.75" customHeight="1" thickBot="1" x14ac:dyDescent="0.3">
      <c r="A5" s="63"/>
      <c r="B5" s="71" t="s">
        <v>4</v>
      </c>
      <c r="C5" s="72" t="s">
        <v>5</v>
      </c>
      <c r="D5" s="73"/>
      <c r="E5" s="73"/>
      <c r="F5" s="73"/>
      <c r="G5" s="73"/>
      <c r="H5" s="73"/>
      <c r="I5" s="73"/>
      <c r="J5" s="73"/>
      <c r="K5" s="73"/>
      <c r="L5" s="73"/>
      <c r="M5" s="74"/>
      <c r="N5" s="74"/>
      <c r="O5" s="127"/>
      <c r="P5" s="128"/>
      <c r="Q5" s="128"/>
      <c r="R5" s="128"/>
      <c r="S5" s="129"/>
      <c r="T5" s="51"/>
      <c r="U5" s="51"/>
      <c r="V5" s="51"/>
      <c r="W5" s="51"/>
      <c r="X5" s="51"/>
    </row>
    <row r="6" spans="1:24" ht="7.5" customHeight="1" x14ac:dyDescent="0.25">
      <c r="A6" s="63"/>
      <c r="B6" s="75"/>
      <c r="C6" s="76"/>
      <c r="D6" s="76"/>
      <c r="E6" s="76"/>
      <c r="F6" s="76"/>
      <c r="G6" s="76"/>
      <c r="H6" s="76"/>
      <c r="I6" s="76"/>
      <c r="J6" s="76"/>
      <c r="K6" s="76"/>
      <c r="L6" s="76"/>
      <c r="M6" s="51"/>
      <c r="N6" s="48"/>
      <c r="O6" s="48"/>
      <c r="P6" s="48"/>
      <c r="Q6" s="49"/>
      <c r="R6" s="49"/>
      <c r="S6" s="70"/>
      <c r="T6" s="51"/>
      <c r="U6" s="51"/>
      <c r="V6" s="51"/>
      <c r="W6" s="51"/>
      <c r="X6" s="51"/>
    </row>
    <row r="7" spans="1:24" s="19" customFormat="1" ht="19.5" thickBot="1" x14ac:dyDescent="0.35">
      <c r="A7" s="77"/>
      <c r="B7" s="78" t="s">
        <v>6</v>
      </c>
      <c r="C7" s="79"/>
      <c r="D7" s="79"/>
      <c r="E7" s="80"/>
      <c r="F7" s="80"/>
      <c r="G7" s="80"/>
      <c r="H7" s="80"/>
      <c r="I7" s="80"/>
      <c r="J7" s="80"/>
      <c r="K7" s="80"/>
      <c r="L7" s="80"/>
      <c r="M7" s="80"/>
      <c r="N7" s="78" t="s">
        <v>7</v>
      </c>
      <c r="O7" s="79"/>
      <c r="P7" s="79"/>
      <c r="Q7" s="81"/>
      <c r="R7" s="81"/>
      <c r="S7" s="82"/>
      <c r="T7" s="83"/>
      <c r="U7" s="83"/>
      <c r="V7" s="83"/>
      <c r="W7" s="83"/>
      <c r="X7" s="83"/>
    </row>
    <row r="8" spans="1:24" ht="13.5" customHeight="1" thickBot="1" x14ac:dyDescent="0.3">
      <c r="A8" s="63"/>
      <c r="B8" s="1" t="s">
        <v>8</v>
      </c>
      <c r="C8" s="2" t="s">
        <v>9</v>
      </c>
      <c r="D8" s="2" t="s">
        <v>10</v>
      </c>
      <c r="E8" s="49"/>
      <c r="F8" s="3" t="s">
        <v>11</v>
      </c>
      <c r="G8" s="3" t="s">
        <v>12</v>
      </c>
      <c r="H8" s="3" t="s">
        <v>13</v>
      </c>
      <c r="I8" s="3" t="s">
        <v>12</v>
      </c>
      <c r="J8" s="3" t="s">
        <v>14</v>
      </c>
      <c r="K8" s="36" t="s">
        <v>12</v>
      </c>
      <c r="L8" s="50"/>
      <c r="M8" s="50"/>
      <c r="N8" s="6" t="s">
        <v>8</v>
      </c>
      <c r="O8" s="2" t="s">
        <v>9</v>
      </c>
      <c r="P8" s="2" t="s">
        <v>10</v>
      </c>
      <c r="Q8" s="49"/>
      <c r="R8" s="43" t="s">
        <v>411</v>
      </c>
      <c r="S8" s="4" t="s">
        <v>12</v>
      </c>
      <c r="T8" s="43" t="s">
        <v>412</v>
      </c>
      <c r="U8" s="4" t="s">
        <v>12</v>
      </c>
      <c r="V8" s="43" t="s">
        <v>413</v>
      </c>
      <c r="W8" s="4" t="s">
        <v>12</v>
      </c>
      <c r="X8" s="51"/>
    </row>
    <row r="9" spans="1:24" s="25" customFormat="1" ht="11.25" x14ac:dyDescent="0.2">
      <c r="A9" s="86"/>
      <c r="B9" s="20" t="s">
        <v>31</v>
      </c>
      <c r="C9" s="21">
        <f>D9*0.1761</f>
        <v>0</v>
      </c>
      <c r="D9" s="22"/>
      <c r="E9" s="89"/>
      <c r="F9" s="23">
        <f t="shared" ref="F9:F26" si="0">C9/$C$28*$C$31</f>
        <v>0</v>
      </c>
      <c r="G9" s="23">
        <f>F33-F9</f>
        <v>-10</v>
      </c>
      <c r="H9" s="23">
        <f t="shared" ref="H9:H26" si="1">C9/$C$28*$C$32</f>
        <v>0</v>
      </c>
      <c r="I9" s="23">
        <f>F34-H9</f>
        <v>-20</v>
      </c>
      <c r="J9" s="23">
        <f t="shared" ref="J9:J26" si="2">C9/$C$28*$C$33</f>
        <v>0</v>
      </c>
      <c r="K9" s="37">
        <f>F35-J9</f>
        <v>-30</v>
      </c>
      <c r="L9" s="107"/>
      <c r="M9" s="107"/>
      <c r="N9" s="39" t="s">
        <v>31</v>
      </c>
      <c r="O9" s="21">
        <f>P9*0.1761</f>
        <v>0</v>
      </c>
      <c r="P9" s="22"/>
      <c r="Q9" s="89"/>
      <c r="R9" s="24">
        <f t="shared" ref="R9:R26" si="3">O9/$O$28*$C$31</f>
        <v>0</v>
      </c>
      <c r="S9" s="24">
        <f>F33-R9</f>
        <v>-10</v>
      </c>
      <c r="T9" s="24">
        <f>O9/$O$28*$C$32</f>
        <v>0</v>
      </c>
      <c r="U9" s="24">
        <f>F34-T9</f>
        <v>-20</v>
      </c>
      <c r="V9" s="24">
        <f>O9/$O$28*$C$33</f>
        <v>0</v>
      </c>
      <c r="W9" s="24">
        <f>F35-V9</f>
        <v>-30</v>
      </c>
      <c r="X9" s="84"/>
    </row>
    <row r="10" spans="1:24" s="25" customFormat="1" ht="11.25" x14ac:dyDescent="0.2">
      <c r="A10" s="86"/>
      <c r="B10" s="20" t="s">
        <v>32</v>
      </c>
      <c r="C10" s="21">
        <f t="shared" ref="C10:C27" si="4">D10*0.1761</f>
        <v>0</v>
      </c>
      <c r="D10" s="22"/>
      <c r="E10" s="89"/>
      <c r="F10" s="24">
        <f t="shared" si="0"/>
        <v>0</v>
      </c>
      <c r="G10" s="24">
        <f t="shared" ref="G10:G26" si="5">G9+F10</f>
        <v>-10</v>
      </c>
      <c r="H10" s="24">
        <f t="shared" si="1"/>
        <v>0</v>
      </c>
      <c r="I10" s="24">
        <f t="shared" ref="I10:I26" si="6">I9+H10</f>
        <v>-20</v>
      </c>
      <c r="J10" s="24">
        <f t="shared" si="2"/>
        <v>0</v>
      </c>
      <c r="K10" s="38">
        <f t="shared" ref="K10:K26" si="7">K9+J10</f>
        <v>-30</v>
      </c>
      <c r="L10" s="107"/>
      <c r="M10" s="107"/>
      <c r="N10" s="40" t="s">
        <v>32</v>
      </c>
      <c r="O10" s="21">
        <f t="shared" ref="O10:O27" si="8">P10*0.1761</f>
        <v>0</v>
      </c>
      <c r="P10" s="22"/>
      <c r="Q10" s="89"/>
      <c r="R10" s="24">
        <f t="shared" si="3"/>
        <v>0</v>
      </c>
      <c r="S10" s="24">
        <f t="shared" ref="S10:S26" si="9">S9+R10</f>
        <v>-10</v>
      </c>
      <c r="T10" s="24">
        <f t="shared" ref="T10:T27" si="10">O10/$O$28*$C$32</f>
        <v>0</v>
      </c>
      <c r="U10" s="24">
        <f>U9+T10</f>
        <v>-20</v>
      </c>
      <c r="V10" s="24">
        <f t="shared" ref="V10:V27" si="11">O10/$O$28*$C$33</f>
        <v>0</v>
      </c>
      <c r="W10" s="24">
        <f>W9+V10</f>
        <v>-30</v>
      </c>
      <c r="X10" s="84"/>
    </row>
    <row r="11" spans="1:24" s="25" customFormat="1" ht="11.25" x14ac:dyDescent="0.2">
      <c r="A11" s="86"/>
      <c r="B11" s="26" t="s">
        <v>33</v>
      </c>
      <c r="C11" s="21">
        <f t="shared" si="4"/>
        <v>0</v>
      </c>
      <c r="D11" s="22"/>
      <c r="E11" s="89"/>
      <c r="F11" s="24">
        <f t="shared" si="0"/>
        <v>0</v>
      </c>
      <c r="G11" s="24">
        <f t="shared" si="5"/>
        <v>-10</v>
      </c>
      <c r="H11" s="24">
        <f t="shared" si="1"/>
        <v>0</v>
      </c>
      <c r="I11" s="24">
        <f t="shared" si="6"/>
        <v>-20</v>
      </c>
      <c r="J11" s="24">
        <f t="shared" si="2"/>
        <v>0</v>
      </c>
      <c r="K11" s="38">
        <f t="shared" si="7"/>
        <v>-30</v>
      </c>
      <c r="L11" s="107"/>
      <c r="M11" s="107"/>
      <c r="N11" s="41" t="s">
        <v>33</v>
      </c>
      <c r="O11" s="21">
        <f t="shared" si="8"/>
        <v>0</v>
      </c>
      <c r="P11" s="22"/>
      <c r="Q11" s="89"/>
      <c r="R11" s="24">
        <f t="shared" si="3"/>
        <v>0</v>
      </c>
      <c r="S11" s="24">
        <f t="shared" si="9"/>
        <v>-10</v>
      </c>
      <c r="T11" s="24">
        <f t="shared" si="10"/>
        <v>0</v>
      </c>
      <c r="U11" s="24">
        <f t="shared" ref="U11:U27" si="12">U10+T11</f>
        <v>-20</v>
      </c>
      <c r="V11" s="24">
        <f t="shared" si="11"/>
        <v>0</v>
      </c>
      <c r="W11" s="24">
        <f t="shared" ref="W11:W27" si="13">W10+V11</f>
        <v>-30</v>
      </c>
      <c r="X11" s="84"/>
    </row>
    <row r="12" spans="1:24" s="25" customFormat="1" ht="11.25" x14ac:dyDescent="0.2">
      <c r="A12" s="86"/>
      <c r="B12" s="26" t="s">
        <v>34</v>
      </c>
      <c r="C12" s="21">
        <f t="shared" si="4"/>
        <v>0</v>
      </c>
      <c r="D12" s="22"/>
      <c r="E12" s="89"/>
      <c r="F12" s="24">
        <f t="shared" si="0"/>
        <v>0</v>
      </c>
      <c r="G12" s="24">
        <f t="shared" si="5"/>
        <v>-10</v>
      </c>
      <c r="H12" s="24">
        <f t="shared" si="1"/>
        <v>0</v>
      </c>
      <c r="I12" s="24">
        <f t="shared" si="6"/>
        <v>-20</v>
      </c>
      <c r="J12" s="24">
        <f t="shared" si="2"/>
        <v>0</v>
      </c>
      <c r="K12" s="38">
        <f t="shared" si="7"/>
        <v>-30</v>
      </c>
      <c r="L12" s="107"/>
      <c r="M12" s="107"/>
      <c r="N12" s="41" t="s">
        <v>41</v>
      </c>
      <c r="O12" s="21">
        <f t="shared" si="8"/>
        <v>0</v>
      </c>
      <c r="P12" s="22"/>
      <c r="Q12" s="89"/>
      <c r="R12" s="24">
        <f t="shared" si="3"/>
        <v>0</v>
      </c>
      <c r="S12" s="24">
        <f t="shared" si="9"/>
        <v>-10</v>
      </c>
      <c r="T12" s="24">
        <f t="shared" si="10"/>
        <v>0</v>
      </c>
      <c r="U12" s="24">
        <f t="shared" si="12"/>
        <v>-20</v>
      </c>
      <c r="V12" s="24">
        <f t="shared" si="11"/>
        <v>0</v>
      </c>
      <c r="W12" s="24">
        <f t="shared" si="13"/>
        <v>-30</v>
      </c>
      <c r="X12" s="84"/>
    </row>
    <row r="13" spans="1:24" s="25" customFormat="1" ht="11.25" x14ac:dyDescent="0.2">
      <c r="A13" s="86"/>
      <c r="B13" s="26"/>
      <c r="C13" s="21">
        <f t="shared" si="4"/>
        <v>0</v>
      </c>
      <c r="D13" s="22"/>
      <c r="E13" s="89"/>
      <c r="F13" s="24">
        <f t="shared" si="0"/>
        <v>0</v>
      </c>
      <c r="G13" s="24">
        <f t="shared" si="5"/>
        <v>-10</v>
      </c>
      <c r="H13" s="24">
        <f t="shared" si="1"/>
        <v>0</v>
      </c>
      <c r="I13" s="24">
        <f t="shared" si="6"/>
        <v>-20</v>
      </c>
      <c r="J13" s="24">
        <f t="shared" si="2"/>
        <v>0</v>
      </c>
      <c r="K13" s="38">
        <f t="shared" si="7"/>
        <v>-30</v>
      </c>
      <c r="L13" s="107"/>
      <c r="M13" s="107"/>
      <c r="N13" s="41"/>
      <c r="O13" s="21">
        <f t="shared" si="8"/>
        <v>0</v>
      </c>
      <c r="P13" s="22"/>
      <c r="Q13" s="89"/>
      <c r="R13" s="24">
        <f t="shared" si="3"/>
        <v>0</v>
      </c>
      <c r="S13" s="24">
        <f t="shared" si="9"/>
        <v>-10</v>
      </c>
      <c r="T13" s="24">
        <f t="shared" si="10"/>
        <v>0</v>
      </c>
      <c r="U13" s="24">
        <f t="shared" si="12"/>
        <v>-20</v>
      </c>
      <c r="V13" s="24">
        <f t="shared" si="11"/>
        <v>0</v>
      </c>
      <c r="W13" s="24">
        <f t="shared" si="13"/>
        <v>-30</v>
      </c>
      <c r="X13" s="84"/>
    </row>
    <row r="14" spans="1:24" s="25" customFormat="1" ht="11.25" x14ac:dyDescent="0.2">
      <c r="A14" s="86"/>
      <c r="B14" s="26" t="s">
        <v>35</v>
      </c>
      <c r="C14" s="21">
        <f t="shared" si="4"/>
        <v>0</v>
      </c>
      <c r="D14" s="22"/>
      <c r="E14" s="89"/>
      <c r="F14" s="24">
        <f t="shared" si="0"/>
        <v>0</v>
      </c>
      <c r="G14" s="24">
        <f t="shared" si="5"/>
        <v>-10</v>
      </c>
      <c r="H14" s="24">
        <f t="shared" si="1"/>
        <v>0</v>
      </c>
      <c r="I14" s="24">
        <f t="shared" si="6"/>
        <v>-20</v>
      </c>
      <c r="J14" s="24">
        <f t="shared" si="2"/>
        <v>0</v>
      </c>
      <c r="K14" s="38">
        <f t="shared" si="7"/>
        <v>-30</v>
      </c>
      <c r="L14" s="107"/>
      <c r="M14" s="107"/>
      <c r="N14" s="41" t="s">
        <v>35</v>
      </c>
      <c r="O14" s="21">
        <f t="shared" si="8"/>
        <v>0</v>
      </c>
      <c r="P14" s="22"/>
      <c r="Q14" s="89"/>
      <c r="R14" s="24">
        <f t="shared" si="3"/>
        <v>0</v>
      </c>
      <c r="S14" s="24">
        <f t="shared" si="9"/>
        <v>-10</v>
      </c>
      <c r="T14" s="24">
        <f t="shared" si="10"/>
        <v>0</v>
      </c>
      <c r="U14" s="24">
        <f t="shared" si="12"/>
        <v>-20</v>
      </c>
      <c r="V14" s="24">
        <f t="shared" si="11"/>
        <v>0</v>
      </c>
      <c r="W14" s="24">
        <f t="shared" si="13"/>
        <v>-30</v>
      </c>
      <c r="X14" s="84"/>
    </row>
    <row r="15" spans="1:24" s="25" customFormat="1" ht="11.25" x14ac:dyDescent="0.2">
      <c r="A15" s="86"/>
      <c r="B15" s="26" t="s">
        <v>414</v>
      </c>
      <c r="C15" s="21">
        <f t="shared" si="4"/>
        <v>2.9937000000000002E-2</v>
      </c>
      <c r="D15" s="27">
        <v>0.17</v>
      </c>
      <c r="E15" s="89"/>
      <c r="F15" s="24">
        <f t="shared" si="0"/>
        <v>0.12870924410794968</v>
      </c>
      <c r="G15" s="24">
        <f t="shared" si="5"/>
        <v>-9.8712907558920495</v>
      </c>
      <c r="H15" s="24">
        <f t="shared" si="1"/>
        <v>0.1702283551105141</v>
      </c>
      <c r="I15" s="24">
        <f t="shared" si="6"/>
        <v>-19.829771644889487</v>
      </c>
      <c r="J15" s="24">
        <f t="shared" si="2"/>
        <v>0.21174746611307851</v>
      </c>
      <c r="K15" s="38">
        <f t="shared" si="7"/>
        <v>-29.788252533886922</v>
      </c>
      <c r="L15" s="107"/>
      <c r="M15" s="107"/>
      <c r="N15" s="41" t="s">
        <v>45</v>
      </c>
      <c r="O15" s="21">
        <f t="shared" si="8"/>
        <v>0</v>
      </c>
      <c r="P15" s="27"/>
      <c r="Q15" s="89"/>
      <c r="R15" s="24">
        <f t="shared" si="3"/>
        <v>0</v>
      </c>
      <c r="S15" s="24">
        <f t="shared" si="9"/>
        <v>-10</v>
      </c>
      <c r="T15" s="24">
        <f t="shared" si="10"/>
        <v>0</v>
      </c>
      <c r="U15" s="24">
        <f t="shared" si="12"/>
        <v>-20</v>
      </c>
      <c r="V15" s="24">
        <f t="shared" si="11"/>
        <v>0</v>
      </c>
      <c r="W15" s="24">
        <f t="shared" si="13"/>
        <v>-30</v>
      </c>
      <c r="X15" s="84"/>
    </row>
    <row r="16" spans="1:24" s="25" customFormat="1" ht="11.25" x14ac:dyDescent="0.2">
      <c r="A16" s="86"/>
      <c r="B16" s="26" t="s">
        <v>36</v>
      </c>
      <c r="C16" s="21">
        <f t="shared" si="4"/>
        <v>0</v>
      </c>
      <c r="D16" s="28"/>
      <c r="E16" s="89"/>
      <c r="F16" s="24">
        <f t="shared" si="0"/>
        <v>0</v>
      </c>
      <c r="G16" s="24">
        <f t="shared" si="5"/>
        <v>-9.8712907558920495</v>
      </c>
      <c r="H16" s="24">
        <f t="shared" si="1"/>
        <v>0</v>
      </c>
      <c r="I16" s="24">
        <f t="shared" si="6"/>
        <v>-19.829771644889487</v>
      </c>
      <c r="J16" s="24">
        <f t="shared" si="2"/>
        <v>0</v>
      </c>
      <c r="K16" s="38">
        <f t="shared" si="7"/>
        <v>-29.788252533886922</v>
      </c>
      <c r="L16" s="107"/>
      <c r="M16" s="107"/>
      <c r="N16" s="41" t="s">
        <v>36</v>
      </c>
      <c r="O16" s="21">
        <f t="shared" si="8"/>
        <v>0</v>
      </c>
      <c r="P16" s="28"/>
      <c r="Q16" s="89"/>
      <c r="R16" s="24">
        <f t="shared" si="3"/>
        <v>0</v>
      </c>
      <c r="S16" s="24">
        <f t="shared" si="9"/>
        <v>-10</v>
      </c>
      <c r="T16" s="24">
        <f t="shared" si="10"/>
        <v>0</v>
      </c>
      <c r="U16" s="24">
        <f t="shared" si="12"/>
        <v>-20</v>
      </c>
      <c r="V16" s="24">
        <f t="shared" si="11"/>
        <v>0</v>
      </c>
      <c r="W16" s="24">
        <f t="shared" si="13"/>
        <v>-30</v>
      </c>
      <c r="X16" s="84"/>
    </row>
    <row r="17" spans="1:24" s="25" customFormat="1" ht="11.25" x14ac:dyDescent="0.2">
      <c r="A17" s="86"/>
      <c r="B17" s="26" t="s">
        <v>415</v>
      </c>
      <c r="C17" s="21">
        <f t="shared" si="4"/>
        <v>0.71320499999999998</v>
      </c>
      <c r="D17" s="27">
        <v>4.05</v>
      </c>
      <c r="E17" s="89"/>
      <c r="F17" s="24">
        <f t="shared" si="0"/>
        <v>3.0663084625717421</v>
      </c>
      <c r="G17" s="24">
        <f t="shared" si="5"/>
        <v>-6.8049822933203075</v>
      </c>
      <c r="H17" s="24">
        <f t="shared" si="1"/>
        <v>4.055440224691659</v>
      </c>
      <c r="I17" s="24">
        <f t="shared" si="6"/>
        <v>-15.774331420197829</v>
      </c>
      <c r="J17" s="24">
        <f t="shared" si="2"/>
        <v>5.0445719868115759</v>
      </c>
      <c r="K17" s="38">
        <f t="shared" si="7"/>
        <v>-24.743680547075346</v>
      </c>
      <c r="L17" s="107"/>
      <c r="M17" s="107"/>
      <c r="N17" s="41" t="s">
        <v>37</v>
      </c>
      <c r="O17" s="21">
        <f t="shared" si="8"/>
        <v>0.70440000000000003</v>
      </c>
      <c r="P17" s="27">
        <v>4</v>
      </c>
      <c r="Q17" s="89"/>
      <c r="R17" s="24">
        <f t="shared" si="3"/>
        <v>7.54694014180944</v>
      </c>
      <c r="S17" s="24">
        <f t="shared" si="9"/>
        <v>-2.45305985819056</v>
      </c>
      <c r="T17" s="24">
        <f t="shared" si="10"/>
        <v>9.9814369617479688</v>
      </c>
      <c r="U17" s="24">
        <f t="shared" si="12"/>
        <v>-10.018563038252031</v>
      </c>
      <c r="V17" s="24">
        <f t="shared" si="11"/>
        <v>12.415933781686498</v>
      </c>
      <c r="W17" s="24">
        <f t="shared" si="13"/>
        <v>-17.584066218313502</v>
      </c>
      <c r="X17" s="84"/>
    </row>
    <row r="18" spans="1:24" s="25" customFormat="1" ht="11.25" x14ac:dyDescent="0.2">
      <c r="A18" s="86"/>
      <c r="B18" s="26"/>
      <c r="C18" s="21">
        <f t="shared" si="4"/>
        <v>0</v>
      </c>
      <c r="D18" s="27"/>
      <c r="E18" s="89"/>
      <c r="F18" s="24">
        <f t="shared" si="0"/>
        <v>0</v>
      </c>
      <c r="G18" s="24">
        <f t="shared" si="5"/>
        <v>-6.8049822933203075</v>
      </c>
      <c r="H18" s="24">
        <f t="shared" si="1"/>
        <v>0</v>
      </c>
      <c r="I18" s="24">
        <f t="shared" si="6"/>
        <v>-15.774331420197829</v>
      </c>
      <c r="J18" s="24">
        <f t="shared" si="2"/>
        <v>0</v>
      </c>
      <c r="K18" s="38">
        <f t="shared" si="7"/>
        <v>-24.743680547075346</v>
      </c>
      <c r="L18" s="107"/>
      <c r="M18" s="107"/>
      <c r="N18" s="41"/>
      <c r="O18" s="21">
        <f t="shared" si="8"/>
        <v>0</v>
      </c>
      <c r="P18" s="27"/>
      <c r="Q18" s="89"/>
      <c r="R18" s="24">
        <f t="shared" si="3"/>
        <v>0</v>
      </c>
      <c r="S18" s="24">
        <f t="shared" si="9"/>
        <v>-2.45305985819056</v>
      </c>
      <c r="T18" s="24">
        <f t="shared" si="10"/>
        <v>0</v>
      </c>
      <c r="U18" s="24">
        <f t="shared" si="12"/>
        <v>-10.018563038252031</v>
      </c>
      <c r="V18" s="24">
        <f t="shared" si="11"/>
        <v>0</v>
      </c>
      <c r="W18" s="24">
        <f t="shared" si="13"/>
        <v>-17.584066218313502</v>
      </c>
      <c r="X18" s="84"/>
    </row>
    <row r="19" spans="1:24" s="25" customFormat="1" ht="11.25" x14ac:dyDescent="0.2">
      <c r="A19" s="86"/>
      <c r="B19" s="26" t="s">
        <v>38</v>
      </c>
      <c r="C19" s="21">
        <f t="shared" si="4"/>
        <v>0</v>
      </c>
      <c r="D19" s="27"/>
      <c r="E19" s="89"/>
      <c r="F19" s="24">
        <f t="shared" si="0"/>
        <v>0</v>
      </c>
      <c r="G19" s="24">
        <f t="shared" si="5"/>
        <v>-6.8049822933203075</v>
      </c>
      <c r="H19" s="24">
        <f t="shared" si="1"/>
        <v>0</v>
      </c>
      <c r="I19" s="24">
        <f t="shared" si="6"/>
        <v>-15.774331420197829</v>
      </c>
      <c r="J19" s="24">
        <f t="shared" si="2"/>
        <v>0</v>
      </c>
      <c r="K19" s="38">
        <f t="shared" si="7"/>
        <v>-24.743680547075346</v>
      </c>
      <c r="L19" s="107"/>
      <c r="M19" s="107"/>
      <c r="N19" s="41" t="s">
        <v>38</v>
      </c>
      <c r="O19" s="21">
        <f t="shared" si="8"/>
        <v>0</v>
      </c>
      <c r="P19" s="27"/>
      <c r="Q19" s="89"/>
      <c r="R19" s="24">
        <f t="shared" si="3"/>
        <v>0</v>
      </c>
      <c r="S19" s="24">
        <f t="shared" si="9"/>
        <v>-2.45305985819056</v>
      </c>
      <c r="T19" s="24">
        <f t="shared" si="10"/>
        <v>0</v>
      </c>
      <c r="U19" s="24">
        <f t="shared" si="12"/>
        <v>-10.018563038252031</v>
      </c>
      <c r="V19" s="24">
        <f t="shared" si="11"/>
        <v>0</v>
      </c>
      <c r="W19" s="24">
        <f t="shared" si="13"/>
        <v>-17.584066218313502</v>
      </c>
      <c r="X19" s="84"/>
    </row>
    <row r="20" spans="1:24" s="25" customFormat="1" ht="11.25" x14ac:dyDescent="0.2">
      <c r="A20" s="86"/>
      <c r="B20" s="26"/>
      <c r="C20" s="21">
        <f t="shared" si="4"/>
        <v>0</v>
      </c>
      <c r="D20" s="27"/>
      <c r="E20" s="89"/>
      <c r="F20" s="24">
        <f t="shared" si="0"/>
        <v>0</v>
      </c>
      <c r="G20" s="24">
        <f t="shared" si="5"/>
        <v>-6.8049822933203075</v>
      </c>
      <c r="H20" s="24">
        <f t="shared" si="1"/>
        <v>0</v>
      </c>
      <c r="I20" s="24">
        <f t="shared" si="6"/>
        <v>-15.774331420197829</v>
      </c>
      <c r="J20" s="24">
        <f t="shared" si="2"/>
        <v>0</v>
      </c>
      <c r="K20" s="38">
        <f t="shared" si="7"/>
        <v>-24.743680547075346</v>
      </c>
      <c r="L20" s="107"/>
      <c r="M20" s="107"/>
      <c r="N20" s="41" t="s">
        <v>42</v>
      </c>
      <c r="O20" s="21">
        <f t="shared" si="8"/>
        <v>0.53974650000000002</v>
      </c>
      <c r="P20" s="27">
        <f>SUM(1.226*2.5)</f>
        <v>3.0649999999999999</v>
      </c>
      <c r="Q20" s="89"/>
      <c r="R20" s="24">
        <f t="shared" si="3"/>
        <v>5.782842883661484</v>
      </c>
      <c r="S20" s="24">
        <f t="shared" si="9"/>
        <v>3.329783025470924</v>
      </c>
      <c r="T20" s="24">
        <f t="shared" si="10"/>
        <v>7.6482760719393816</v>
      </c>
      <c r="U20" s="24">
        <f t="shared" si="12"/>
        <v>-2.3702869663126496</v>
      </c>
      <c r="V20" s="24">
        <f t="shared" si="11"/>
        <v>9.5137092602172793</v>
      </c>
      <c r="W20" s="24">
        <f t="shared" si="13"/>
        <v>-8.0703569580962231</v>
      </c>
      <c r="X20" s="84"/>
    </row>
    <row r="21" spans="1:24" s="25" customFormat="1" ht="13.5" customHeight="1" x14ac:dyDescent="0.2">
      <c r="A21" s="86"/>
      <c r="B21" s="26" t="s">
        <v>39</v>
      </c>
      <c r="C21" s="21">
        <f t="shared" si="4"/>
        <v>5.9874000000000001</v>
      </c>
      <c r="D21" s="27">
        <f>PRODUCT(5,7)-1</f>
        <v>34</v>
      </c>
      <c r="E21" s="89"/>
      <c r="F21" s="24">
        <f t="shared" si="0"/>
        <v>25.741848821589937</v>
      </c>
      <c r="G21" s="24">
        <f t="shared" si="5"/>
        <v>18.936866528269629</v>
      </c>
      <c r="H21" s="24">
        <f t="shared" si="1"/>
        <v>34.045671022102816</v>
      </c>
      <c r="I21" s="24">
        <f t="shared" si="6"/>
        <v>18.271339601904987</v>
      </c>
      <c r="J21" s="24">
        <f t="shared" si="2"/>
        <v>42.349493222615699</v>
      </c>
      <c r="K21" s="38">
        <f t="shared" si="7"/>
        <v>17.605812675540353</v>
      </c>
      <c r="L21" s="107"/>
      <c r="M21" s="107"/>
      <c r="N21" s="41" t="s">
        <v>43</v>
      </c>
      <c r="O21" s="21">
        <f t="shared" si="8"/>
        <v>1.1874423000000001</v>
      </c>
      <c r="P21" s="27">
        <f>SUM(1.226*5.5)</f>
        <v>6.7430000000000003</v>
      </c>
      <c r="Q21" s="89"/>
      <c r="R21" s="24">
        <f t="shared" si="3"/>
        <v>12.722254344055262</v>
      </c>
      <c r="S21" s="24">
        <f t="shared" si="9"/>
        <v>16.052037369526186</v>
      </c>
      <c r="T21" s="24">
        <f t="shared" si="10"/>
        <v>16.826207358266636</v>
      </c>
      <c r="U21" s="24">
        <f t="shared" si="12"/>
        <v>14.455920391953986</v>
      </c>
      <c r="V21" s="24">
        <f t="shared" si="11"/>
        <v>20.930160372478014</v>
      </c>
      <c r="W21" s="24">
        <f t="shared" si="13"/>
        <v>12.859803414381791</v>
      </c>
      <c r="X21" s="84"/>
    </row>
    <row r="22" spans="1:24" s="25" customFormat="1" ht="15.75" customHeight="1" x14ac:dyDescent="0.2">
      <c r="A22" s="86"/>
      <c r="B22" s="26"/>
      <c r="C22" s="21">
        <f t="shared" si="4"/>
        <v>0</v>
      </c>
      <c r="D22" s="28"/>
      <c r="E22" s="89"/>
      <c r="F22" s="24">
        <f t="shared" si="0"/>
        <v>0</v>
      </c>
      <c r="G22" s="24">
        <f t="shared" si="5"/>
        <v>18.936866528269629</v>
      </c>
      <c r="H22" s="24">
        <f t="shared" si="1"/>
        <v>0</v>
      </c>
      <c r="I22" s="24">
        <f t="shared" si="6"/>
        <v>18.271339601904987</v>
      </c>
      <c r="J22" s="24">
        <f t="shared" si="2"/>
        <v>0</v>
      </c>
      <c r="K22" s="38">
        <f t="shared" si="7"/>
        <v>17.605812675540353</v>
      </c>
      <c r="L22" s="107"/>
      <c r="M22" s="107"/>
      <c r="N22" s="41"/>
      <c r="O22" s="21">
        <f t="shared" si="8"/>
        <v>0</v>
      </c>
      <c r="P22" s="28"/>
      <c r="Q22" s="89"/>
      <c r="R22" s="24">
        <f t="shared" si="3"/>
        <v>0</v>
      </c>
      <c r="S22" s="24">
        <f t="shared" si="9"/>
        <v>16.052037369526186</v>
      </c>
      <c r="T22" s="24">
        <f t="shared" si="10"/>
        <v>0</v>
      </c>
      <c r="U22" s="24">
        <f t="shared" si="12"/>
        <v>14.455920391953986</v>
      </c>
      <c r="V22" s="24">
        <f t="shared" si="11"/>
        <v>0</v>
      </c>
      <c r="W22" s="24">
        <f t="shared" si="13"/>
        <v>12.859803414381791</v>
      </c>
      <c r="X22" s="84"/>
    </row>
    <row r="23" spans="1:24" s="25" customFormat="1" ht="15.75" customHeight="1" x14ac:dyDescent="0.2">
      <c r="A23" s="86"/>
      <c r="B23" s="26" t="s">
        <v>40</v>
      </c>
      <c r="C23" s="21">
        <f t="shared" si="4"/>
        <v>0</v>
      </c>
      <c r="D23" s="28"/>
      <c r="E23" s="89"/>
      <c r="F23" s="24">
        <f t="shared" si="0"/>
        <v>0</v>
      </c>
      <c r="G23" s="24">
        <f t="shared" si="5"/>
        <v>18.936866528269629</v>
      </c>
      <c r="H23" s="24">
        <f t="shared" si="1"/>
        <v>0</v>
      </c>
      <c r="I23" s="24">
        <f t="shared" si="6"/>
        <v>18.271339601904987</v>
      </c>
      <c r="J23" s="24">
        <f t="shared" si="2"/>
        <v>0</v>
      </c>
      <c r="K23" s="38">
        <f t="shared" si="7"/>
        <v>17.605812675540353</v>
      </c>
      <c r="L23" s="107"/>
      <c r="M23" s="107"/>
      <c r="N23" s="40" t="s">
        <v>40</v>
      </c>
      <c r="O23" s="21">
        <f t="shared" si="8"/>
        <v>0</v>
      </c>
      <c r="P23" s="28"/>
      <c r="Q23" s="89"/>
      <c r="R23" s="24">
        <f t="shared" si="3"/>
        <v>0</v>
      </c>
      <c r="S23" s="24">
        <f t="shared" si="9"/>
        <v>16.052037369526186</v>
      </c>
      <c r="T23" s="24">
        <f t="shared" si="10"/>
        <v>0</v>
      </c>
      <c r="U23" s="24">
        <f t="shared" si="12"/>
        <v>14.455920391953986</v>
      </c>
      <c r="V23" s="24">
        <f t="shared" si="11"/>
        <v>0</v>
      </c>
      <c r="W23" s="24">
        <f t="shared" si="13"/>
        <v>12.859803414381791</v>
      </c>
      <c r="X23" s="84"/>
    </row>
    <row r="24" spans="1:24" s="25" customFormat="1" ht="15.75" customHeight="1" x14ac:dyDescent="0.2">
      <c r="A24" s="86"/>
      <c r="B24" s="26" t="s">
        <v>15</v>
      </c>
      <c r="C24" s="21">
        <f t="shared" si="4"/>
        <v>0</v>
      </c>
      <c r="D24" s="28"/>
      <c r="E24" s="89"/>
      <c r="F24" s="24">
        <f t="shared" si="0"/>
        <v>0</v>
      </c>
      <c r="G24" s="24">
        <f t="shared" si="5"/>
        <v>18.936866528269629</v>
      </c>
      <c r="H24" s="24">
        <f t="shared" si="1"/>
        <v>0</v>
      </c>
      <c r="I24" s="24">
        <f t="shared" si="6"/>
        <v>18.271339601904987</v>
      </c>
      <c r="J24" s="24">
        <f t="shared" si="2"/>
        <v>0</v>
      </c>
      <c r="K24" s="38">
        <f t="shared" si="7"/>
        <v>17.605812675540353</v>
      </c>
      <c r="L24" s="107"/>
      <c r="M24" s="107"/>
      <c r="N24" s="40" t="s">
        <v>44</v>
      </c>
      <c r="O24" s="21">
        <f t="shared" si="8"/>
        <v>0</v>
      </c>
      <c r="P24" s="28"/>
      <c r="Q24" s="89"/>
      <c r="R24" s="24">
        <f t="shared" si="3"/>
        <v>0</v>
      </c>
      <c r="S24" s="24">
        <f t="shared" si="9"/>
        <v>16.052037369526186</v>
      </c>
      <c r="T24" s="24">
        <f t="shared" si="10"/>
        <v>0</v>
      </c>
      <c r="U24" s="24">
        <f t="shared" si="12"/>
        <v>14.455920391953986</v>
      </c>
      <c r="V24" s="24">
        <f t="shared" si="11"/>
        <v>0</v>
      </c>
      <c r="W24" s="24">
        <f t="shared" si="13"/>
        <v>12.859803414381791</v>
      </c>
      <c r="X24" s="84"/>
    </row>
    <row r="25" spans="1:24" s="25" customFormat="1" ht="15.75" customHeight="1" x14ac:dyDescent="0.2">
      <c r="A25" s="86"/>
      <c r="B25" s="26" t="s">
        <v>16</v>
      </c>
      <c r="C25" s="21">
        <f t="shared" si="4"/>
        <v>0.1799742</v>
      </c>
      <c r="D25" s="28">
        <v>1.022</v>
      </c>
      <c r="E25" s="90"/>
      <c r="F25" s="24">
        <f t="shared" si="0"/>
        <v>0.77376969104896809</v>
      </c>
      <c r="G25" s="24">
        <f t="shared" si="5"/>
        <v>19.710636219318598</v>
      </c>
      <c r="H25" s="24">
        <f t="shared" si="1"/>
        <v>1.0233728171937966</v>
      </c>
      <c r="I25" s="24">
        <f t="shared" si="6"/>
        <v>19.294712419098783</v>
      </c>
      <c r="J25" s="24">
        <f t="shared" si="2"/>
        <v>1.272975943338625</v>
      </c>
      <c r="K25" s="38">
        <f t="shared" si="7"/>
        <v>18.878788618878978</v>
      </c>
      <c r="L25" s="107"/>
      <c r="M25" s="107"/>
      <c r="N25" s="40" t="s">
        <v>45</v>
      </c>
      <c r="O25" s="21">
        <f t="shared" si="8"/>
        <v>0.16192395000000001</v>
      </c>
      <c r="P25" s="28">
        <f>PRODUCT(0.75*1.226)</f>
        <v>0.91949999999999998</v>
      </c>
      <c r="Q25" s="90"/>
      <c r="R25" s="24">
        <f t="shared" si="3"/>
        <v>1.7348528650984449</v>
      </c>
      <c r="S25" s="24">
        <f t="shared" si="9"/>
        <v>17.786890234624632</v>
      </c>
      <c r="T25" s="24">
        <f t="shared" si="10"/>
        <v>2.2944828215818145</v>
      </c>
      <c r="U25" s="24">
        <f t="shared" si="12"/>
        <v>16.750403213535801</v>
      </c>
      <c r="V25" s="24">
        <f t="shared" si="11"/>
        <v>2.8541127780651836</v>
      </c>
      <c r="W25" s="24">
        <f t="shared" si="13"/>
        <v>15.713916192446973</v>
      </c>
      <c r="X25" s="84"/>
    </row>
    <row r="26" spans="1:24" s="25" customFormat="1" ht="15.75" customHeight="1" x14ac:dyDescent="0.2">
      <c r="A26" s="86"/>
      <c r="B26" s="26" t="s">
        <v>326</v>
      </c>
      <c r="C26" s="21">
        <f t="shared" si="4"/>
        <v>0.1799742</v>
      </c>
      <c r="D26" s="28">
        <v>1.022</v>
      </c>
      <c r="E26" s="89"/>
      <c r="F26" s="24">
        <f t="shared" si="0"/>
        <v>0.77376969104896809</v>
      </c>
      <c r="G26" s="24">
        <f t="shared" si="5"/>
        <v>20.484405910367567</v>
      </c>
      <c r="H26" s="24">
        <f t="shared" si="1"/>
        <v>1.0233728171937966</v>
      </c>
      <c r="I26" s="24">
        <f t="shared" si="6"/>
        <v>20.318085236292578</v>
      </c>
      <c r="J26" s="24">
        <f t="shared" si="2"/>
        <v>1.272975943338625</v>
      </c>
      <c r="K26" s="38">
        <f t="shared" si="7"/>
        <v>20.151764562217604</v>
      </c>
      <c r="L26" s="107"/>
      <c r="M26" s="107"/>
      <c r="N26" s="40" t="s">
        <v>326</v>
      </c>
      <c r="O26" s="21">
        <f t="shared" si="8"/>
        <v>0.1799742</v>
      </c>
      <c r="P26" s="28">
        <v>1.022</v>
      </c>
      <c r="Q26" s="89"/>
      <c r="R26" s="24">
        <f t="shared" si="3"/>
        <v>1.9282432062323118</v>
      </c>
      <c r="S26" s="24">
        <f t="shared" si="9"/>
        <v>19.715133440856945</v>
      </c>
      <c r="T26" s="24">
        <f t="shared" si="10"/>
        <v>2.5502571437266059</v>
      </c>
      <c r="U26" s="24">
        <f t="shared" si="12"/>
        <v>19.300660357262409</v>
      </c>
      <c r="V26" s="24">
        <f t="shared" si="11"/>
        <v>3.1722710812209001</v>
      </c>
      <c r="W26" s="24">
        <f t="shared" si="13"/>
        <v>18.886187273667872</v>
      </c>
      <c r="X26" s="84"/>
    </row>
    <row r="27" spans="1:24" s="25" customFormat="1" ht="15.75" customHeight="1" thickBot="1" x14ac:dyDescent="0.25">
      <c r="A27" s="86"/>
      <c r="B27" s="26" t="s">
        <v>17</v>
      </c>
      <c r="C27" s="21">
        <f t="shared" si="4"/>
        <v>0.11992410000000002</v>
      </c>
      <c r="D27" s="28">
        <v>0.68100000000000005</v>
      </c>
      <c r="E27" s="89"/>
      <c r="F27" s="24">
        <f t="shared" ref="F27" si="14">C27/$C$28*$C$31</f>
        <v>0.51559408963243381</v>
      </c>
      <c r="G27" s="24">
        <f t="shared" ref="G27" si="15">G26+F27</f>
        <v>21</v>
      </c>
      <c r="H27" s="24">
        <f t="shared" ref="H27" si="16">C27/$C$28*$C$32</f>
        <v>0.68191476370741244</v>
      </c>
      <c r="I27" s="24">
        <f t="shared" ref="I27" si="17">I26+H27</f>
        <v>20.999999999999989</v>
      </c>
      <c r="J27" s="24">
        <f t="shared" ref="J27" si="18">C27/$C$28*$C$33</f>
        <v>0.84823543778239119</v>
      </c>
      <c r="K27" s="38">
        <f t="shared" ref="K27" si="19">K26+J27</f>
        <v>20.999999999999996</v>
      </c>
      <c r="L27" s="107"/>
      <c r="M27" s="107"/>
      <c r="N27" s="42" t="s">
        <v>17</v>
      </c>
      <c r="O27" s="21">
        <f t="shared" si="8"/>
        <v>0.11992410000000002</v>
      </c>
      <c r="P27" s="28">
        <v>0.68100000000000005</v>
      </c>
      <c r="Q27" s="89"/>
      <c r="R27" s="24">
        <f t="shared" ref="R27" si="20">O27/$O$28*$C$31</f>
        <v>1.2848665591430573</v>
      </c>
      <c r="S27" s="24">
        <f t="shared" ref="S27" si="21">S26+R27</f>
        <v>21.000000000000004</v>
      </c>
      <c r="T27" s="24">
        <f t="shared" si="10"/>
        <v>1.699339642737592</v>
      </c>
      <c r="U27" s="24">
        <f t="shared" si="12"/>
        <v>21</v>
      </c>
      <c r="V27" s="24">
        <f t="shared" si="11"/>
        <v>2.1138127263321267</v>
      </c>
      <c r="W27" s="24">
        <f t="shared" si="13"/>
        <v>21</v>
      </c>
      <c r="X27" s="84"/>
    </row>
    <row r="28" spans="1:24" s="31" customFormat="1" ht="15.75" customHeight="1" thickBot="1" x14ac:dyDescent="0.25">
      <c r="A28" s="87"/>
      <c r="B28" s="94" t="s">
        <v>18</v>
      </c>
      <c r="C28" s="29">
        <f>SUM(C9:C27)</f>
        <v>7.2104145000000006</v>
      </c>
      <c r="D28" s="30">
        <f>SUM(D9:D27)</f>
        <v>40.944999999999993</v>
      </c>
      <c r="E28" s="91"/>
      <c r="F28" s="91"/>
      <c r="G28" s="91"/>
      <c r="H28" s="91"/>
      <c r="I28" s="91"/>
      <c r="J28" s="91"/>
      <c r="K28" s="91"/>
      <c r="L28" s="91"/>
      <c r="M28" s="91"/>
      <c r="N28" s="94" t="s">
        <v>18</v>
      </c>
      <c r="O28" s="29">
        <f>SUM(O9:O27)</f>
        <v>2.8934110500000001</v>
      </c>
      <c r="P28" s="30">
        <f>SUM(P9:P27)</f>
        <v>16.430499999999999</v>
      </c>
      <c r="Q28" s="91"/>
      <c r="R28" s="91"/>
      <c r="S28" s="91"/>
      <c r="T28" s="85"/>
      <c r="U28" s="85"/>
      <c r="V28" s="85"/>
      <c r="W28" s="85"/>
      <c r="X28" s="85"/>
    </row>
    <row r="29" spans="1:24" ht="15.75" customHeight="1" thickBot="1" x14ac:dyDescent="0.3">
      <c r="A29" s="88"/>
      <c r="B29" s="95" t="s">
        <v>19</v>
      </c>
      <c r="C29" s="15">
        <f t="shared" ref="C29:D29" si="22">1/C28</f>
        <v>0.13868828206755657</v>
      </c>
      <c r="D29" s="16">
        <f t="shared" si="22"/>
        <v>2.442300647209672E-2</v>
      </c>
      <c r="E29" s="92"/>
      <c r="F29" s="51"/>
      <c r="G29" s="51"/>
      <c r="H29" s="93"/>
      <c r="I29" s="110" t="s">
        <v>416</v>
      </c>
      <c r="J29" s="111"/>
      <c r="K29" s="112"/>
      <c r="L29" s="105"/>
      <c r="M29" s="105"/>
      <c r="N29" s="95" t="s">
        <v>20</v>
      </c>
      <c r="O29" s="15">
        <f>1/O28</f>
        <v>0.34561283644783203</v>
      </c>
      <c r="P29" s="16">
        <f>1/27</f>
        <v>3.7037037037037035E-2</v>
      </c>
      <c r="Q29" s="93"/>
      <c r="R29" s="93"/>
      <c r="S29" s="105"/>
      <c r="T29" s="51"/>
      <c r="U29" s="51"/>
      <c r="V29" s="51"/>
      <c r="W29" s="51"/>
      <c r="X29" s="51"/>
    </row>
    <row r="30" spans="1:24" ht="9.75" customHeight="1" x14ac:dyDescent="0.25">
      <c r="A30" s="88"/>
      <c r="B30" s="96"/>
      <c r="C30" s="5"/>
      <c r="D30" s="5"/>
      <c r="E30" s="93"/>
      <c r="F30" s="51"/>
      <c r="G30" s="51"/>
      <c r="H30" s="93"/>
      <c r="I30" s="113"/>
      <c r="J30" s="114"/>
      <c r="K30" s="115"/>
      <c r="L30" s="105"/>
      <c r="M30" s="105"/>
      <c r="N30" s="96"/>
      <c r="O30" s="109"/>
      <c r="P30" s="109"/>
      <c r="Q30" s="93"/>
      <c r="R30" s="93"/>
      <c r="S30" s="105"/>
      <c r="T30" s="51"/>
      <c r="U30" s="51"/>
      <c r="V30" s="51"/>
      <c r="W30" s="51"/>
      <c r="X30" s="51"/>
    </row>
    <row r="31" spans="1:24" ht="15.75" customHeight="1" thickBot="1" x14ac:dyDescent="0.3">
      <c r="A31" s="88"/>
      <c r="B31" s="97" t="s">
        <v>23</v>
      </c>
      <c r="C31" s="14">
        <f>-F33+G33</f>
        <v>31</v>
      </c>
      <c r="D31" s="99" t="s">
        <v>24</v>
      </c>
      <c r="E31" s="93"/>
      <c r="F31" s="102" t="s">
        <v>12</v>
      </c>
      <c r="G31" s="102" t="s">
        <v>12</v>
      </c>
      <c r="H31" s="93"/>
      <c r="I31" s="113"/>
      <c r="J31" s="114"/>
      <c r="K31" s="115"/>
      <c r="L31" s="105"/>
      <c r="M31" s="105"/>
      <c r="N31" s="108" t="s">
        <v>417</v>
      </c>
      <c r="O31" s="109"/>
      <c r="P31" s="109"/>
      <c r="Q31" s="93"/>
      <c r="R31" s="93"/>
      <c r="S31" s="105"/>
      <c r="T31" s="51"/>
      <c r="U31" s="51"/>
      <c r="V31" s="51"/>
      <c r="W31" s="51"/>
      <c r="X31" s="51"/>
    </row>
    <row r="32" spans="1:24" ht="15.75" customHeight="1" x14ac:dyDescent="0.25">
      <c r="A32" s="88"/>
      <c r="B32" s="97" t="s">
        <v>25</v>
      </c>
      <c r="C32" s="14">
        <f>-F34+G34</f>
        <v>41</v>
      </c>
      <c r="D32" s="99" t="s">
        <v>24</v>
      </c>
      <c r="E32" s="93"/>
      <c r="F32" s="103" t="s">
        <v>21</v>
      </c>
      <c r="G32" s="104" t="s">
        <v>22</v>
      </c>
      <c r="H32" s="93"/>
      <c r="I32" s="113"/>
      <c r="J32" s="114"/>
      <c r="K32" s="115"/>
      <c r="L32" s="105"/>
      <c r="M32" s="105"/>
      <c r="N32" s="96"/>
      <c r="O32" s="109"/>
      <c r="P32" s="109"/>
      <c r="Q32" s="93"/>
      <c r="R32" s="93"/>
      <c r="S32" s="105"/>
      <c r="T32" s="51"/>
      <c r="U32" s="51"/>
      <c r="V32" s="51"/>
      <c r="W32" s="51"/>
      <c r="X32" s="51"/>
    </row>
    <row r="33" spans="1:24" ht="15.75" customHeight="1" x14ac:dyDescent="0.25">
      <c r="A33" s="88"/>
      <c r="B33" s="97" t="s">
        <v>26</v>
      </c>
      <c r="C33" s="14">
        <f>-F35+G35</f>
        <v>51</v>
      </c>
      <c r="D33" s="99" t="s">
        <v>24</v>
      </c>
      <c r="E33" s="93"/>
      <c r="F33" s="32">
        <v>-10</v>
      </c>
      <c r="G33" s="33">
        <v>21</v>
      </c>
      <c r="H33" s="93"/>
      <c r="I33" s="113"/>
      <c r="J33" s="114"/>
      <c r="K33" s="115"/>
      <c r="L33" s="105"/>
      <c r="M33" s="105"/>
      <c r="N33" s="96"/>
      <c r="O33" s="109"/>
      <c r="P33" s="109"/>
      <c r="Q33" s="93"/>
      <c r="R33" s="93"/>
      <c r="S33" s="105"/>
      <c r="T33" s="51"/>
      <c r="U33" s="51"/>
      <c r="V33" s="51"/>
      <c r="W33" s="51"/>
      <c r="X33" s="51"/>
    </row>
    <row r="34" spans="1:24" ht="15.75" customHeight="1" x14ac:dyDescent="0.25">
      <c r="A34" s="88"/>
      <c r="B34" s="98" t="s">
        <v>27</v>
      </c>
      <c r="C34" s="17">
        <v>0.8</v>
      </c>
      <c r="D34" s="99" t="s">
        <v>28</v>
      </c>
      <c r="E34" s="93"/>
      <c r="F34" s="32">
        <v>-20</v>
      </c>
      <c r="G34" s="33">
        <v>21</v>
      </c>
      <c r="H34" s="93"/>
      <c r="I34" s="113"/>
      <c r="J34" s="114"/>
      <c r="K34" s="115"/>
      <c r="L34" s="105"/>
      <c r="M34" s="105"/>
      <c r="N34" s="96"/>
      <c r="O34" s="109"/>
      <c r="P34" s="109"/>
      <c r="Q34" s="93"/>
      <c r="R34" s="93"/>
      <c r="S34" s="105"/>
      <c r="T34" s="51"/>
      <c r="U34" s="51"/>
      <c r="V34" s="51"/>
      <c r="W34" s="51"/>
      <c r="X34" s="51"/>
    </row>
    <row r="35" spans="1:24" ht="15.75" customHeight="1" thickBot="1" x14ac:dyDescent="0.3">
      <c r="A35" s="88"/>
      <c r="B35" s="98" t="s">
        <v>29</v>
      </c>
      <c r="C35" s="18">
        <v>0.2</v>
      </c>
      <c r="D35" s="100" t="s">
        <v>28</v>
      </c>
      <c r="E35" s="93"/>
      <c r="F35" s="34">
        <v>-30</v>
      </c>
      <c r="G35" s="35">
        <v>21</v>
      </c>
      <c r="H35" s="93"/>
      <c r="I35" s="116"/>
      <c r="J35" s="117"/>
      <c r="K35" s="118"/>
      <c r="L35" s="105"/>
      <c r="M35" s="105"/>
      <c r="N35" s="96"/>
      <c r="O35" s="109"/>
      <c r="P35" s="109"/>
      <c r="Q35" s="93"/>
      <c r="R35" s="93"/>
      <c r="S35" s="105"/>
      <c r="T35" s="51"/>
      <c r="U35" s="51"/>
      <c r="V35" s="51"/>
      <c r="W35" s="51"/>
      <c r="X35" s="51"/>
    </row>
    <row r="36" spans="1:24" ht="15.75" customHeight="1" thickBot="1" x14ac:dyDescent="0.3">
      <c r="A36" s="88"/>
      <c r="B36" s="96"/>
      <c r="C36" s="101" t="s">
        <v>9</v>
      </c>
      <c r="D36" s="101" t="s">
        <v>10</v>
      </c>
      <c r="E36" s="93"/>
      <c r="F36" s="93"/>
      <c r="G36" s="93"/>
      <c r="H36" s="93"/>
      <c r="I36" s="93"/>
      <c r="J36" s="93"/>
      <c r="K36" s="93"/>
      <c r="L36" s="105"/>
      <c r="M36" s="105"/>
      <c r="N36" s="106" t="s">
        <v>418</v>
      </c>
      <c r="O36" s="106"/>
      <c r="P36" s="106"/>
      <c r="Q36" s="106"/>
      <c r="R36" s="106"/>
      <c r="S36" s="106"/>
      <c r="T36" s="106"/>
      <c r="U36" s="51"/>
      <c r="V36" s="51"/>
      <c r="W36" s="51"/>
      <c r="X36" s="51"/>
    </row>
    <row r="37" spans="1:24" ht="15.75" customHeight="1" thickBot="1" x14ac:dyDescent="0.3">
      <c r="A37" s="88"/>
      <c r="B37" s="121" t="s">
        <v>30</v>
      </c>
      <c r="C37" s="119">
        <f>100/(((C34*100)/C28)+((C35*100)/O28))</f>
        <v>5.5532974323009929</v>
      </c>
      <c r="D37" s="120">
        <f>C37/0.176118351</f>
        <v>31.5316229158936</v>
      </c>
      <c r="E37" s="93"/>
      <c r="F37" s="51"/>
      <c r="G37" s="51"/>
      <c r="H37" s="51"/>
      <c r="I37" s="51"/>
      <c r="J37" s="51"/>
      <c r="K37" s="51"/>
      <c r="L37" s="51"/>
      <c r="M37" s="51"/>
      <c r="N37" s="106"/>
      <c r="O37" s="106"/>
      <c r="P37" s="106"/>
      <c r="Q37" s="106"/>
      <c r="R37" s="106"/>
      <c r="S37" s="106"/>
      <c r="T37" s="106"/>
      <c r="U37" s="51"/>
      <c r="V37" s="51"/>
      <c r="W37" s="51"/>
      <c r="X37" s="51"/>
    </row>
    <row r="38" spans="1:24" ht="6" customHeigh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row>
    <row r="39" spans="1:24" ht="15.75" customHeight="1" x14ac:dyDescent="0.25">
      <c r="A39" s="51"/>
      <c r="B39" s="51"/>
      <c r="C39" s="51"/>
      <c r="D39" s="51"/>
      <c r="E39" s="51"/>
      <c r="F39" s="51"/>
      <c r="G39" s="51"/>
      <c r="H39" s="51"/>
      <c r="I39" s="51"/>
      <c r="J39" s="51"/>
      <c r="K39" s="51"/>
      <c r="L39" s="51"/>
      <c r="M39" s="51"/>
      <c r="N39" s="51"/>
      <c r="O39" s="51"/>
      <c r="P39" s="51"/>
      <c r="Q39" s="51"/>
      <c r="R39" s="51"/>
      <c r="S39" s="51"/>
      <c r="T39" s="51"/>
      <c r="U39" s="51"/>
      <c r="V39" s="51"/>
      <c r="W39" s="51"/>
      <c r="X39" s="51"/>
    </row>
    <row r="40" spans="1:24" ht="15.75" customHeight="1" x14ac:dyDescent="0.6">
      <c r="A40" s="51"/>
      <c r="B40" s="46" t="s">
        <v>419</v>
      </c>
      <c r="C40" s="46"/>
      <c r="D40" s="51"/>
      <c r="E40" s="51"/>
      <c r="F40" s="51"/>
      <c r="G40" s="51"/>
      <c r="H40" s="51"/>
      <c r="I40" s="51"/>
      <c r="J40" s="51"/>
      <c r="K40" s="51"/>
      <c r="L40" s="51"/>
      <c r="M40" s="51"/>
      <c r="N40" s="51"/>
      <c r="O40" s="51"/>
      <c r="P40" s="51"/>
      <c r="Q40" s="51"/>
      <c r="R40" s="51"/>
      <c r="S40" s="51"/>
      <c r="T40" s="51"/>
      <c r="U40" s="51"/>
      <c r="V40" s="51"/>
      <c r="W40" s="51"/>
      <c r="X40" s="51"/>
    </row>
    <row r="41" spans="1:24" ht="15.75" customHeight="1" x14ac:dyDescent="0.6">
      <c r="A41" s="51"/>
      <c r="B41" s="46"/>
      <c r="C41" s="46"/>
      <c r="D41" s="51"/>
      <c r="E41" s="51"/>
      <c r="F41" s="51"/>
      <c r="G41" s="51"/>
      <c r="H41" s="51"/>
      <c r="I41" s="51"/>
      <c r="J41" s="51"/>
      <c r="K41" s="51"/>
      <c r="L41" s="51"/>
      <c r="M41" s="51"/>
      <c r="N41" s="51"/>
      <c r="O41" s="51"/>
      <c r="P41" s="51"/>
      <c r="Q41" s="51"/>
      <c r="R41" s="51"/>
      <c r="S41" s="51"/>
      <c r="T41" s="51"/>
      <c r="U41" s="51"/>
      <c r="V41" s="51"/>
      <c r="W41" s="51"/>
      <c r="X41" s="51"/>
    </row>
    <row r="42" spans="1:24" ht="15.75" customHeight="1" x14ac:dyDescent="0.6">
      <c r="A42" s="51"/>
      <c r="B42" s="46"/>
      <c r="C42" s="46"/>
      <c r="D42" s="51"/>
      <c r="E42" s="51"/>
      <c r="F42" s="51"/>
      <c r="G42" s="51"/>
      <c r="H42" s="51"/>
      <c r="I42" s="51"/>
      <c r="J42" s="51"/>
      <c r="K42" s="51"/>
      <c r="L42" s="51"/>
      <c r="M42" s="51"/>
      <c r="N42" s="51"/>
      <c r="O42" s="51"/>
      <c r="P42" s="51"/>
      <c r="Q42" s="51"/>
      <c r="R42" s="51"/>
      <c r="S42" s="51"/>
      <c r="T42" s="51"/>
      <c r="U42" s="51"/>
      <c r="V42" s="51"/>
      <c r="W42" s="51"/>
      <c r="X42" s="51"/>
    </row>
    <row r="43" spans="1:24" ht="15.75" customHeight="1" x14ac:dyDescent="0.6">
      <c r="A43" s="51"/>
      <c r="B43" s="46"/>
      <c r="C43" s="46"/>
      <c r="D43" s="51"/>
      <c r="E43" s="51"/>
      <c r="F43" s="51"/>
      <c r="G43" s="51"/>
      <c r="H43" s="51"/>
      <c r="I43" s="51"/>
      <c r="J43" s="51"/>
      <c r="K43" s="51"/>
      <c r="L43" s="51"/>
      <c r="M43" s="51"/>
      <c r="N43" s="51"/>
      <c r="O43" s="51"/>
      <c r="P43" s="51"/>
      <c r="Q43" s="51"/>
      <c r="R43" s="51"/>
      <c r="S43" s="51"/>
      <c r="T43" s="51"/>
      <c r="U43" s="51"/>
      <c r="V43" s="51"/>
      <c r="W43" s="51"/>
      <c r="X43" s="51"/>
    </row>
    <row r="44" spans="1:24" ht="15.75" customHeight="1" x14ac:dyDescent="0.6">
      <c r="A44" s="51"/>
      <c r="B44" s="46"/>
      <c r="C44" s="46"/>
      <c r="D44" s="51"/>
      <c r="E44" s="51"/>
      <c r="F44" s="51"/>
      <c r="G44" s="51"/>
      <c r="H44" s="51"/>
      <c r="I44" s="51"/>
      <c r="J44" s="51"/>
      <c r="K44" s="51"/>
      <c r="L44" s="51"/>
      <c r="M44" s="51"/>
      <c r="N44" s="51"/>
      <c r="O44" s="51"/>
      <c r="P44" s="51"/>
      <c r="Q44" s="51"/>
      <c r="R44" s="51"/>
      <c r="S44" s="51"/>
      <c r="T44" s="51"/>
      <c r="U44" s="51"/>
      <c r="V44" s="51"/>
      <c r="W44" s="51"/>
      <c r="X44" s="51"/>
    </row>
    <row r="45" spans="1:24" ht="15.75" customHeight="1" x14ac:dyDescent="0.6">
      <c r="A45" s="51"/>
      <c r="B45" s="46"/>
      <c r="C45" s="46"/>
      <c r="D45" s="51"/>
      <c r="E45" s="51"/>
      <c r="F45" s="51"/>
      <c r="G45" s="51"/>
      <c r="H45" s="51"/>
      <c r="I45" s="51"/>
      <c r="J45" s="51"/>
      <c r="K45" s="51"/>
      <c r="L45" s="51"/>
      <c r="M45" s="51"/>
      <c r="N45" s="51"/>
      <c r="O45" s="51"/>
      <c r="P45" s="51"/>
      <c r="Q45" s="51"/>
      <c r="R45" s="51"/>
      <c r="S45" s="51"/>
      <c r="T45" s="51"/>
      <c r="U45" s="51"/>
      <c r="V45" s="51"/>
      <c r="W45" s="51"/>
      <c r="X45" s="51"/>
    </row>
    <row r="46" spans="1:24" ht="15.75" customHeight="1" x14ac:dyDescent="0.6">
      <c r="A46" s="51"/>
      <c r="B46" s="46"/>
      <c r="C46" s="46"/>
      <c r="D46" s="51"/>
      <c r="E46" s="51"/>
      <c r="F46" s="51"/>
      <c r="G46" s="51"/>
      <c r="H46" s="51"/>
      <c r="I46" s="51"/>
      <c r="J46" s="51"/>
      <c r="K46" s="51"/>
      <c r="L46" s="51"/>
      <c r="M46" s="51"/>
      <c r="N46" s="51"/>
      <c r="O46" s="51"/>
      <c r="P46" s="51"/>
      <c r="Q46" s="51"/>
      <c r="R46" s="51"/>
      <c r="S46" s="51"/>
      <c r="T46" s="51"/>
      <c r="U46" s="51"/>
      <c r="V46" s="51"/>
      <c r="W46" s="51"/>
      <c r="X46" s="51"/>
    </row>
    <row r="47" spans="1:24" ht="15.75" customHeight="1" x14ac:dyDescent="0.6">
      <c r="A47" s="51"/>
      <c r="B47" s="46"/>
      <c r="C47" s="46"/>
      <c r="D47" s="51"/>
      <c r="E47" s="51"/>
      <c r="F47" s="51"/>
      <c r="G47" s="51"/>
      <c r="H47" s="51"/>
      <c r="I47" s="51"/>
      <c r="J47" s="51"/>
      <c r="K47" s="51"/>
      <c r="L47" s="51"/>
      <c r="M47" s="51"/>
      <c r="N47" s="51"/>
      <c r="O47" s="51"/>
      <c r="P47" s="51"/>
      <c r="Q47" s="51"/>
      <c r="R47" s="51"/>
      <c r="S47" s="51"/>
      <c r="T47" s="51"/>
      <c r="U47" s="51"/>
      <c r="V47" s="51"/>
      <c r="W47" s="51"/>
      <c r="X47" s="51"/>
    </row>
    <row r="48" spans="1:24" ht="15.75" customHeight="1" x14ac:dyDescent="0.6">
      <c r="A48" s="51"/>
      <c r="B48" s="46"/>
      <c r="C48" s="46"/>
      <c r="D48" s="51"/>
      <c r="E48" s="51"/>
      <c r="F48" s="51"/>
      <c r="G48" s="51"/>
      <c r="H48" s="51"/>
      <c r="I48" s="51"/>
      <c r="J48" s="51"/>
      <c r="K48" s="51"/>
      <c r="L48" s="51"/>
      <c r="M48" s="51"/>
      <c r="N48" s="51"/>
      <c r="O48" s="51"/>
      <c r="P48" s="51"/>
      <c r="Q48" s="51"/>
      <c r="R48" s="51"/>
      <c r="S48" s="51"/>
      <c r="T48" s="51"/>
      <c r="U48" s="51"/>
      <c r="V48" s="51"/>
      <c r="W48" s="51"/>
      <c r="X48" s="51"/>
    </row>
    <row r="49" spans="1:24" ht="15.75" customHeight="1" x14ac:dyDescent="0.6">
      <c r="A49" s="51"/>
      <c r="B49" s="46"/>
      <c r="C49" s="46"/>
      <c r="D49" s="51"/>
      <c r="E49" s="51"/>
      <c r="F49" s="51"/>
      <c r="G49" s="51"/>
      <c r="H49" s="51"/>
      <c r="I49" s="51"/>
      <c r="J49" s="51"/>
      <c r="K49" s="51"/>
      <c r="L49" s="51"/>
      <c r="M49" s="51"/>
      <c r="N49" s="51"/>
      <c r="O49" s="51"/>
      <c r="P49" s="51"/>
      <c r="Q49" s="51"/>
      <c r="R49" s="51"/>
      <c r="S49" s="51"/>
      <c r="T49" s="51"/>
      <c r="U49" s="51"/>
      <c r="V49" s="51"/>
      <c r="W49" s="51"/>
      <c r="X49" s="51"/>
    </row>
    <row r="50" spans="1:24" ht="15.75" customHeight="1" x14ac:dyDescent="0.6">
      <c r="A50" s="51"/>
      <c r="B50" s="46"/>
      <c r="C50" s="46"/>
      <c r="D50" s="51"/>
      <c r="E50" s="51"/>
      <c r="F50" s="51"/>
      <c r="G50" s="51"/>
      <c r="H50" s="51"/>
      <c r="I50" s="51"/>
      <c r="J50" s="51"/>
      <c r="K50" s="51"/>
      <c r="L50" s="51"/>
      <c r="M50" s="51"/>
      <c r="N50" s="51"/>
      <c r="O50" s="51"/>
      <c r="P50" s="51"/>
      <c r="Q50" s="51"/>
      <c r="R50" s="51"/>
      <c r="S50" s="51"/>
      <c r="T50" s="51"/>
      <c r="U50" s="51"/>
      <c r="V50" s="51"/>
      <c r="W50" s="51"/>
      <c r="X50" s="51"/>
    </row>
    <row r="51" spans="1:24" ht="19.5" customHeight="1" x14ac:dyDescent="0.6">
      <c r="A51" s="51"/>
      <c r="B51" s="47" t="s">
        <v>420</v>
      </c>
      <c r="C51" s="47"/>
      <c r="D51" s="51"/>
      <c r="E51" s="51"/>
      <c r="F51" s="51"/>
      <c r="G51" s="51"/>
      <c r="H51" s="51"/>
      <c r="I51" s="51"/>
      <c r="J51" s="51"/>
      <c r="K51" s="51"/>
      <c r="L51" s="51"/>
      <c r="M51" s="51"/>
      <c r="N51" s="51"/>
      <c r="O51" s="51"/>
      <c r="P51" s="51"/>
      <c r="Q51" s="51"/>
      <c r="R51" s="51"/>
      <c r="S51" s="51"/>
      <c r="T51" s="51"/>
      <c r="U51" s="51"/>
      <c r="V51" s="51"/>
      <c r="W51" s="51"/>
      <c r="X51" s="51"/>
    </row>
    <row r="52" spans="1:24" ht="15.75" customHeight="1" x14ac:dyDescent="0.25">
      <c r="A52" s="51"/>
      <c r="B52" s="51"/>
      <c r="C52" s="51"/>
      <c r="D52" s="51"/>
      <c r="E52" s="51"/>
      <c r="F52" s="51"/>
      <c r="G52" s="51"/>
      <c r="H52" s="51"/>
      <c r="I52" s="51"/>
      <c r="J52" s="51"/>
      <c r="K52" s="51"/>
      <c r="L52" s="51"/>
      <c r="M52" s="51"/>
      <c r="N52" s="51"/>
      <c r="O52" s="51"/>
      <c r="P52" s="51"/>
      <c r="Q52" s="51"/>
      <c r="R52" s="51"/>
      <c r="S52" s="51"/>
      <c r="T52" s="51"/>
      <c r="U52" s="51"/>
      <c r="V52" s="51"/>
      <c r="W52" s="51"/>
      <c r="X52" s="51"/>
    </row>
    <row r="53" spans="1:24" ht="15.75" customHeight="1" x14ac:dyDescent="0.25">
      <c r="A53" s="51"/>
      <c r="B53" s="51"/>
      <c r="C53" s="51"/>
      <c r="D53" s="51"/>
      <c r="E53" s="51"/>
      <c r="F53" s="51"/>
      <c r="G53" s="51"/>
      <c r="H53" s="51"/>
      <c r="I53" s="51"/>
      <c r="J53" s="51"/>
      <c r="K53" s="51"/>
      <c r="L53" s="51"/>
      <c r="M53" s="51"/>
      <c r="N53" s="51"/>
      <c r="O53" s="51"/>
      <c r="P53" s="51"/>
      <c r="Q53" s="51"/>
      <c r="R53" s="51"/>
      <c r="S53" s="51"/>
      <c r="T53" s="51"/>
      <c r="U53" s="51"/>
      <c r="V53" s="51"/>
      <c r="W53" s="51"/>
      <c r="X53" s="51"/>
    </row>
    <row r="54" spans="1:24" ht="15.75" customHeight="1" x14ac:dyDescent="0.25">
      <c r="A54" s="51"/>
      <c r="B54" s="51"/>
      <c r="C54" s="51"/>
      <c r="D54" s="51"/>
      <c r="E54" s="51"/>
      <c r="F54" s="51"/>
      <c r="G54" s="51"/>
      <c r="H54" s="51"/>
      <c r="I54" s="51"/>
      <c r="J54" s="51"/>
      <c r="K54" s="51"/>
      <c r="L54" s="51"/>
      <c r="M54" s="51"/>
      <c r="N54" s="51"/>
      <c r="O54" s="51"/>
      <c r="P54" s="51"/>
      <c r="Q54" s="51"/>
      <c r="R54" s="51"/>
      <c r="S54" s="51"/>
      <c r="T54" s="51"/>
      <c r="U54" s="51"/>
      <c r="V54" s="51"/>
      <c r="W54" s="51"/>
      <c r="X54" s="51"/>
    </row>
    <row r="55" spans="1:24" ht="15.75" customHeigh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row>
    <row r="56" spans="1:24" ht="15.75" customHeigh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row>
    <row r="57" spans="1:24" ht="15.75" customHeight="1" x14ac:dyDescent="0.25">
      <c r="A57" s="51"/>
      <c r="B57" s="51"/>
      <c r="C57" s="51"/>
      <c r="D57" s="51"/>
      <c r="E57" s="51"/>
      <c r="F57" s="51"/>
      <c r="G57" s="51"/>
      <c r="H57" s="51"/>
      <c r="I57" s="51"/>
      <c r="J57" s="51"/>
      <c r="K57" s="51"/>
      <c r="L57" s="51"/>
      <c r="M57" s="51"/>
      <c r="N57" s="51"/>
      <c r="O57" s="51"/>
      <c r="P57" s="51"/>
      <c r="Q57" s="51"/>
      <c r="R57" s="51"/>
      <c r="S57" s="51"/>
      <c r="T57" s="51"/>
      <c r="U57" s="51"/>
      <c r="V57" s="51"/>
      <c r="W57" s="51"/>
      <c r="X57" s="51"/>
    </row>
    <row r="58" spans="1:24" ht="15.75" customHeight="1" x14ac:dyDescent="0.25"/>
    <row r="59" spans="1:24" ht="15.75" customHeight="1" x14ac:dyDescent="0.25"/>
    <row r="60" spans="1:24" ht="15.75" customHeight="1" x14ac:dyDescent="0.25"/>
    <row r="61" spans="1:24" ht="15.75" customHeight="1" x14ac:dyDescent="0.25"/>
    <row r="62" spans="1:24" ht="15.75" customHeight="1" x14ac:dyDescent="0.25"/>
    <row r="63" spans="1:24" ht="15.75" customHeight="1" x14ac:dyDescent="0.25"/>
    <row r="64" spans="1:2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10">
    <mergeCell ref="O4:S5"/>
    <mergeCell ref="N36:T37"/>
    <mergeCell ref="B7:D7"/>
    <mergeCell ref="N7:P7"/>
    <mergeCell ref="B2:O2"/>
    <mergeCell ref="C3:N3"/>
    <mergeCell ref="C4:J4"/>
    <mergeCell ref="C5:N5"/>
    <mergeCell ref="B6:L6"/>
    <mergeCell ref="I29:K35"/>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9C48B-3DCC-4319-A41A-EEA44F462DE0}">
  <sheetPr>
    <tabColor theme="7" tint="0.39997558519241921"/>
  </sheetPr>
  <dimension ref="A1"/>
  <sheetViews>
    <sheetView workbookViewId="0">
      <selection activeCell="D9" sqref="D9"/>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5CE45-E4F5-43A5-8560-FED0F3E0FA24}">
  <sheetPr>
    <tabColor rgb="FFCCCC00"/>
  </sheetPr>
  <dimension ref="A2:G204"/>
  <sheetViews>
    <sheetView topLeftCell="A22" workbookViewId="0">
      <selection activeCell="A162" sqref="A162"/>
    </sheetView>
  </sheetViews>
  <sheetFormatPr baseColWidth="10" defaultColWidth="11.42578125" defaultRowHeight="15" x14ac:dyDescent="0.25"/>
  <cols>
    <col min="1" max="1" width="69.140625" customWidth="1"/>
    <col min="2" max="3" width="18.28515625" customWidth="1"/>
    <col min="4" max="5" width="10.42578125" customWidth="1"/>
    <col min="6" max="7" width="9.5703125" customWidth="1"/>
    <col min="8" max="8" width="31" customWidth="1"/>
  </cols>
  <sheetData>
    <row r="2" spans="1:2" x14ac:dyDescent="0.25">
      <c r="A2" t="s">
        <v>46</v>
      </c>
    </row>
    <row r="3" spans="1:2" x14ac:dyDescent="0.25">
      <c r="A3" t="s">
        <v>47</v>
      </c>
    </row>
    <row r="4" spans="1:2" x14ac:dyDescent="0.25">
      <c r="A4" t="s">
        <v>48</v>
      </c>
    </row>
    <row r="5" spans="1:2" x14ac:dyDescent="0.25">
      <c r="A5" t="s">
        <v>49</v>
      </c>
    </row>
    <row r="6" spans="1:2" x14ac:dyDescent="0.25">
      <c r="A6" t="s">
        <v>50</v>
      </c>
    </row>
    <row r="7" spans="1:2" x14ac:dyDescent="0.25">
      <c r="A7" t="s">
        <v>51</v>
      </c>
    </row>
    <row r="8" spans="1:2" x14ac:dyDescent="0.25">
      <c r="A8" t="s">
        <v>52</v>
      </c>
    </row>
    <row r="9" spans="1:2" x14ac:dyDescent="0.25">
      <c r="A9" t="s">
        <v>53</v>
      </c>
    </row>
    <row r="10" spans="1:2" x14ac:dyDescent="0.25">
      <c r="A10" t="s">
        <v>54</v>
      </c>
    </row>
    <row r="11" spans="1:2" x14ac:dyDescent="0.25">
      <c r="A11" t="s">
        <v>55</v>
      </c>
    </row>
    <row r="12" spans="1:2" x14ac:dyDescent="0.25">
      <c r="A12" t="s">
        <v>56</v>
      </c>
    </row>
    <row r="13" spans="1:2" x14ac:dyDescent="0.25">
      <c r="A13" t="s">
        <v>57</v>
      </c>
    </row>
    <row r="14" spans="1:2" x14ac:dyDescent="0.25">
      <c r="A14" t="s">
        <v>58</v>
      </c>
    </row>
    <row r="15" spans="1:2" x14ac:dyDescent="0.25">
      <c r="A15" t="s">
        <v>59</v>
      </c>
      <c r="B15" t="s">
        <v>60</v>
      </c>
    </row>
    <row r="16" spans="1:2" x14ac:dyDescent="0.25">
      <c r="A16" t="s">
        <v>61</v>
      </c>
      <c r="B16" t="s">
        <v>62</v>
      </c>
    </row>
    <row r="17" spans="1:6" x14ac:dyDescent="0.25">
      <c r="A17" t="s">
        <v>63</v>
      </c>
      <c r="B17" t="s">
        <v>64</v>
      </c>
    </row>
    <row r="18" spans="1:6" x14ac:dyDescent="0.25">
      <c r="B18" t="s">
        <v>65</v>
      </c>
    </row>
    <row r="19" spans="1:6" x14ac:dyDescent="0.25">
      <c r="A19" t="s">
        <v>66</v>
      </c>
    </row>
    <row r="22" spans="1:6" x14ac:dyDescent="0.25">
      <c r="A22" s="7" t="s">
        <v>67</v>
      </c>
    </row>
    <row r="23" spans="1:6" x14ac:dyDescent="0.25">
      <c r="A23" s="8" t="s">
        <v>68</v>
      </c>
      <c r="B23" s="8" t="s">
        <v>69</v>
      </c>
      <c r="C23" s="8" t="s">
        <v>70</v>
      </c>
      <c r="D23" s="8" t="s">
        <v>71</v>
      </c>
      <c r="E23" s="8"/>
      <c r="F23" s="8" t="s">
        <v>72</v>
      </c>
    </row>
    <row r="24" spans="1:6" x14ac:dyDescent="0.25">
      <c r="A24" s="8"/>
      <c r="B24" s="8"/>
      <c r="C24" s="8"/>
      <c r="D24" s="8" t="s">
        <v>73</v>
      </c>
      <c r="E24" s="8"/>
      <c r="F24" s="8"/>
    </row>
    <row r="25" spans="1:6" x14ac:dyDescent="0.25">
      <c r="A25" s="8"/>
      <c r="B25" s="8"/>
      <c r="C25" s="8"/>
      <c r="D25" s="8" t="s">
        <v>74</v>
      </c>
      <c r="E25" s="8" t="s">
        <v>10</v>
      </c>
      <c r="F25" s="8"/>
    </row>
    <row r="26" spans="1:6" x14ac:dyDescent="0.25">
      <c r="A26" s="8"/>
      <c r="B26" s="8"/>
      <c r="C26" s="8"/>
      <c r="D26" s="8"/>
      <c r="E26" s="8" t="s">
        <v>75</v>
      </c>
      <c r="F26" s="8"/>
    </row>
    <row r="27" spans="1:6" x14ac:dyDescent="0.25">
      <c r="A27" s="11" t="s">
        <v>17</v>
      </c>
      <c r="B27" s="8"/>
      <c r="C27" s="8"/>
      <c r="D27" s="8"/>
      <c r="E27" s="8"/>
      <c r="F27" s="8"/>
    </row>
    <row r="28" spans="1:6" x14ac:dyDescent="0.25">
      <c r="A28" s="12" t="s">
        <v>76</v>
      </c>
      <c r="B28" s="8"/>
      <c r="C28" s="8" t="s">
        <v>77</v>
      </c>
      <c r="D28" s="8" t="s">
        <v>78</v>
      </c>
      <c r="E28" s="44" t="s">
        <v>79</v>
      </c>
      <c r="F28" s="8">
        <v>2</v>
      </c>
    </row>
    <row r="29" spans="1:6" x14ac:dyDescent="0.25">
      <c r="A29" s="8" t="s">
        <v>80</v>
      </c>
      <c r="B29" s="8"/>
      <c r="C29" s="8" t="s">
        <v>81</v>
      </c>
      <c r="D29" s="8" t="s">
        <v>82</v>
      </c>
      <c r="E29" s="8" t="s">
        <v>83</v>
      </c>
      <c r="F29" s="8">
        <v>2</v>
      </c>
    </row>
    <row r="30" spans="1:6" x14ac:dyDescent="0.25">
      <c r="A30" s="8" t="s">
        <v>84</v>
      </c>
      <c r="B30" s="8"/>
      <c r="C30" s="8" t="s">
        <v>85</v>
      </c>
      <c r="D30" s="8" t="s">
        <v>86</v>
      </c>
      <c r="E30" s="44" t="s">
        <v>87</v>
      </c>
      <c r="F30" s="8">
        <v>2</v>
      </c>
    </row>
    <row r="31" spans="1:6" x14ac:dyDescent="0.25">
      <c r="A31" s="8"/>
      <c r="B31" s="8"/>
      <c r="C31" s="8"/>
      <c r="D31" s="8"/>
      <c r="E31" s="8"/>
      <c r="F31" s="8"/>
    </row>
    <row r="32" spans="1:6" x14ac:dyDescent="0.25">
      <c r="A32" s="11" t="s">
        <v>88</v>
      </c>
      <c r="B32" s="8"/>
      <c r="C32" s="8"/>
      <c r="D32" s="8"/>
      <c r="E32" s="8"/>
      <c r="F32" s="8"/>
    </row>
    <row r="33" spans="1:6" x14ac:dyDescent="0.25">
      <c r="A33" s="8" t="s">
        <v>89</v>
      </c>
      <c r="B33" s="8"/>
      <c r="C33" s="8" t="s">
        <v>90</v>
      </c>
      <c r="D33" s="8" t="s">
        <v>91</v>
      </c>
      <c r="E33" s="44" t="s">
        <v>92</v>
      </c>
      <c r="F33" s="8">
        <v>2</v>
      </c>
    </row>
    <row r="34" spans="1:6" x14ac:dyDescent="0.25">
      <c r="A34" s="8"/>
      <c r="B34" s="8"/>
      <c r="C34" s="8"/>
      <c r="D34" s="8"/>
      <c r="E34" s="8"/>
      <c r="F34" s="8"/>
    </row>
    <row r="35" spans="1:6" x14ac:dyDescent="0.25">
      <c r="A35" s="8"/>
      <c r="B35" s="8"/>
      <c r="C35" s="8"/>
      <c r="D35" s="8"/>
      <c r="E35" s="8"/>
      <c r="F35" s="8"/>
    </row>
    <row r="36" spans="1:6" x14ac:dyDescent="0.25">
      <c r="A36" s="11" t="s">
        <v>93</v>
      </c>
      <c r="B36" s="8"/>
      <c r="C36" s="8"/>
      <c r="D36" s="8"/>
      <c r="E36" s="8"/>
      <c r="F36" s="8"/>
    </row>
    <row r="37" spans="1:6" x14ac:dyDescent="0.25">
      <c r="A37" s="8" t="s">
        <v>94</v>
      </c>
      <c r="B37" s="8" t="s">
        <v>95</v>
      </c>
      <c r="C37" s="8" t="s">
        <v>96</v>
      </c>
      <c r="D37" s="8" t="s">
        <v>97</v>
      </c>
      <c r="E37" s="8" t="s">
        <v>98</v>
      </c>
      <c r="F37" s="8">
        <v>2</v>
      </c>
    </row>
    <row r="38" spans="1:6" x14ac:dyDescent="0.25">
      <c r="A38" s="8"/>
      <c r="B38" s="8" t="s">
        <v>99</v>
      </c>
      <c r="C38" s="8"/>
      <c r="D38" s="8" t="s">
        <v>97</v>
      </c>
      <c r="E38" s="44" t="s">
        <v>98</v>
      </c>
      <c r="F38" s="8">
        <v>2</v>
      </c>
    </row>
    <row r="39" spans="1:6" x14ac:dyDescent="0.25">
      <c r="A39" s="8"/>
      <c r="B39" s="8" t="s">
        <v>100</v>
      </c>
      <c r="C39" s="8"/>
      <c r="D39" s="8" t="s">
        <v>82</v>
      </c>
      <c r="E39" s="8" t="s">
        <v>83</v>
      </c>
      <c r="F39" s="8">
        <v>2</v>
      </c>
    </row>
    <row r="40" spans="1:6" x14ac:dyDescent="0.25">
      <c r="A40" s="8"/>
      <c r="B40" s="8" t="s">
        <v>101</v>
      </c>
      <c r="C40" s="8"/>
      <c r="D40" s="8" t="s">
        <v>82</v>
      </c>
      <c r="E40" s="8" t="s">
        <v>83</v>
      </c>
      <c r="F40" s="8">
        <v>2</v>
      </c>
    </row>
    <row r="41" spans="1:6" x14ac:dyDescent="0.25">
      <c r="A41" s="8"/>
      <c r="B41" s="8"/>
      <c r="C41" s="8"/>
      <c r="D41" s="8"/>
      <c r="E41" s="8"/>
      <c r="F41" s="8"/>
    </row>
    <row r="42" spans="1:6" x14ac:dyDescent="0.25">
      <c r="A42" s="8" t="s">
        <v>102</v>
      </c>
      <c r="B42" s="8" t="s">
        <v>95</v>
      </c>
      <c r="C42" s="8" t="s">
        <v>103</v>
      </c>
      <c r="D42" s="8" t="s">
        <v>82</v>
      </c>
      <c r="E42" s="8" t="s">
        <v>83</v>
      </c>
      <c r="F42" s="8">
        <v>2</v>
      </c>
    </row>
    <row r="43" spans="1:6" x14ac:dyDescent="0.25">
      <c r="A43" s="8"/>
      <c r="B43" s="8" t="s">
        <v>99</v>
      </c>
      <c r="C43" s="8"/>
      <c r="D43" s="8" t="s">
        <v>104</v>
      </c>
      <c r="E43" s="8" t="s">
        <v>105</v>
      </c>
      <c r="F43" s="8">
        <v>2</v>
      </c>
    </row>
    <row r="44" spans="1:6" x14ac:dyDescent="0.25">
      <c r="A44" s="8"/>
      <c r="B44" s="8" t="s">
        <v>100</v>
      </c>
      <c r="C44" s="8"/>
      <c r="D44" s="8" t="s">
        <v>106</v>
      </c>
      <c r="E44" s="8" t="s">
        <v>107</v>
      </c>
      <c r="F44" s="8">
        <v>2</v>
      </c>
    </row>
    <row r="45" spans="1:6" x14ac:dyDescent="0.25">
      <c r="A45" s="8"/>
      <c r="B45" s="8" t="s">
        <v>101</v>
      </c>
      <c r="C45" s="8"/>
      <c r="D45" s="8" t="s">
        <v>108</v>
      </c>
      <c r="E45" s="8" t="s">
        <v>109</v>
      </c>
      <c r="F45" s="8">
        <v>2</v>
      </c>
    </row>
    <row r="46" spans="1:6" x14ac:dyDescent="0.25">
      <c r="A46" s="8"/>
      <c r="B46" s="8"/>
      <c r="C46" s="8"/>
      <c r="D46" s="8"/>
      <c r="E46" s="8"/>
      <c r="F46" s="8"/>
    </row>
    <row r="47" spans="1:6" x14ac:dyDescent="0.25">
      <c r="A47" s="8" t="s">
        <v>110</v>
      </c>
      <c r="B47" s="8" t="s">
        <v>95</v>
      </c>
      <c r="C47" s="8" t="s">
        <v>111</v>
      </c>
      <c r="D47" s="8" t="s">
        <v>82</v>
      </c>
      <c r="E47" s="8" t="s">
        <v>83</v>
      </c>
      <c r="F47" s="8">
        <v>2</v>
      </c>
    </row>
    <row r="48" spans="1:6" x14ac:dyDescent="0.25">
      <c r="A48" s="8"/>
      <c r="B48" s="8" t="s">
        <v>99</v>
      </c>
      <c r="C48" s="8"/>
      <c r="D48" s="8" t="s">
        <v>104</v>
      </c>
      <c r="E48" s="44" t="s">
        <v>105</v>
      </c>
      <c r="F48" s="8">
        <v>2</v>
      </c>
    </row>
    <row r="49" spans="1:6" x14ac:dyDescent="0.25">
      <c r="A49" s="8"/>
      <c r="B49" s="8" t="s">
        <v>100</v>
      </c>
      <c r="C49" s="8"/>
      <c r="D49" s="8" t="s">
        <v>104</v>
      </c>
      <c r="E49" s="8" t="s">
        <v>105</v>
      </c>
      <c r="F49" s="8">
        <v>2</v>
      </c>
    </row>
    <row r="50" spans="1:6" x14ac:dyDescent="0.25">
      <c r="A50" s="8"/>
      <c r="B50" s="8" t="s">
        <v>101</v>
      </c>
      <c r="C50" s="8"/>
      <c r="D50" s="8" t="s">
        <v>104</v>
      </c>
      <c r="E50" s="8" t="s">
        <v>105</v>
      </c>
      <c r="F50" s="8">
        <v>2</v>
      </c>
    </row>
    <row r="51" spans="1:6" x14ac:dyDescent="0.25">
      <c r="A51" t="s">
        <v>112</v>
      </c>
    </row>
    <row r="52" spans="1:6" x14ac:dyDescent="0.25">
      <c r="A52" t="s">
        <v>113</v>
      </c>
    </row>
    <row r="55" spans="1:6" x14ac:dyDescent="0.25">
      <c r="A55" s="7" t="s">
        <v>114</v>
      </c>
    </row>
    <row r="56" spans="1:6" x14ac:dyDescent="0.25">
      <c r="A56" s="11" t="s">
        <v>115</v>
      </c>
      <c r="B56" s="8" t="s">
        <v>116</v>
      </c>
      <c r="C56" s="8"/>
      <c r="D56" s="8"/>
      <c r="E56" s="8"/>
      <c r="F56" s="8" t="s">
        <v>117</v>
      </c>
    </row>
    <row r="57" spans="1:6" x14ac:dyDescent="0.25">
      <c r="A57" s="8"/>
      <c r="B57" s="8" t="s">
        <v>71</v>
      </c>
      <c r="C57" s="8"/>
      <c r="D57" s="8"/>
      <c r="E57" s="8"/>
      <c r="F57" s="8"/>
    </row>
    <row r="58" spans="1:6" x14ac:dyDescent="0.25">
      <c r="A58" s="8"/>
      <c r="B58" s="8" t="s">
        <v>118</v>
      </c>
      <c r="C58" s="8"/>
      <c r="D58" s="8" t="s">
        <v>73</v>
      </c>
      <c r="E58" s="8"/>
      <c r="F58" s="8"/>
    </row>
    <row r="59" spans="1:6" x14ac:dyDescent="0.25">
      <c r="A59" s="8"/>
      <c r="B59" s="8" t="s">
        <v>119</v>
      </c>
      <c r="C59" s="8" t="s">
        <v>120</v>
      </c>
      <c r="D59" s="8" t="s">
        <v>74</v>
      </c>
      <c r="E59" s="8" t="s">
        <v>10</v>
      </c>
      <c r="F59" s="8"/>
    </row>
    <row r="60" spans="1:6" x14ac:dyDescent="0.25">
      <c r="A60" s="8"/>
      <c r="B60" s="8" t="s">
        <v>121</v>
      </c>
      <c r="C60" s="8" t="s">
        <v>75</v>
      </c>
      <c r="D60" s="8"/>
      <c r="E60" s="8" t="s">
        <v>75</v>
      </c>
      <c r="F60" s="8"/>
    </row>
    <row r="61" spans="1:6" x14ac:dyDescent="0.25">
      <c r="A61" s="11" t="s">
        <v>122</v>
      </c>
      <c r="B61" s="8" t="s">
        <v>123</v>
      </c>
      <c r="C61" s="9" t="s">
        <v>124</v>
      </c>
      <c r="D61" s="8"/>
      <c r="E61" s="8"/>
      <c r="F61" s="8">
        <v>2</v>
      </c>
    </row>
    <row r="62" spans="1:6" x14ac:dyDescent="0.25">
      <c r="A62" s="11" t="s">
        <v>125</v>
      </c>
      <c r="B62" s="8"/>
      <c r="C62" s="8"/>
      <c r="D62" s="8"/>
      <c r="E62" s="8"/>
      <c r="F62" s="8"/>
    </row>
    <row r="63" spans="1:6" x14ac:dyDescent="0.25">
      <c r="A63" s="8" t="s">
        <v>126</v>
      </c>
      <c r="B63" s="8" t="s">
        <v>127</v>
      </c>
      <c r="C63" s="8" t="s">
        <v>128</v>
      </c>
      <c r="D63" s="8"/>
      <c r="E63" s="8"/>
      <c r="F63" s="8">
        <v>2</v>
      </c>
    </row>
    <row r="64" spans="1:6" x14ac:dyDescent="0.25">
      <c r="A64" s="8" t="s">
        <v>129</v>
      </c>
      <c r="B64" s="8" t="s">
        <v>130</v>
      </c>
      <c r="C64" s="8" t="s">
        <v>131</v>
      </c>
      <c r="D64" s="8"/>
      <c r="E64" s="8"/>
      <c r="F64" s="8">
        <v>2</v>
      </c>
    </row>
    <row r="65" spans="1:6" x14ac:dyDescent="0.25">
      <c r="A65" s="8" t="s">
        <v>132</v>
      </c>
      <c r="B65" s="8" t="s">
        <v>133</v>
      </c>
      <c r="C65" s="8" t="s">
        <v>83</v>
      </c>
      <c r="D65" s="8"/>
      <c r="E65" s="8"/>
      <c r="F65" s="8">
        <v>2</v>
      </c>
    </row>
    <row r="66" spans="1:6" x14ac:dyDescent="0.25">
      <c r="A66" s="11" t="s">
        <v>134</v>
      </c>
      <c r="B66" s="8"/>
      <c r="C66" s="8"/>
      <c r="D66" s="8"/>
      <c r="E66" s="8"/>
      <c r="F66" s="8"/>
    </row>
    <row r="67" spans="1:6" x14ac:dyDescent="0.25">
      <c r="A67" s="8" t="s">
        <v>135</v>
      </c>
      <c r="B67" s="8" t="s">
        <v>136</v>
      </c>
      <c r="C67" s="8" t="s">
        <v>137</v>
      </c>
      <c r="D67" s="8"/>
      <c r="E67" s="8"/>
      <c r="F67" s="8">
        <v>2</v>
      </c>
    </row>
    <row r="68" spans="1:6" x14ac:dyDescent="0.25">
      <c r="A68" s="8" t="s">
        <v>138</v>
      </c>
      <c r="B68" s="8" t="s">
        <v>139</v>
      </c>
      <c r="C68" s="8" t="s">
        <v>140</v>
      </c>
      <c r="D68" s="8"/>
      <c r="E68" s="8"/>
      <c r="F68" s="8">
        <v>2</v>
      </c>
    </row>
    <row r="69" spans="1:6" x14ac:dyDescent="0.25">
      <c r="A69" s="8" t="s">
        <v>141</v>
      </c>
      <c r="B69" s="8" t="s">
        <v>142</v>
      </c>
      <c r="C69" s="8" t="s">
        <v>143</v>
      </c>
      <c r="D69" s="8"/>
      <c r="E69" s="8"/>
      <c r="F69" s="8">
        <v>2</v>
      </c>
    </row>
    <row r="70" spans="1:6" x14ac:dyDescent="0.25">
      <c r="A70" s="8" t="s">
        <v>144</v>
      </c>
      <c r="B70" s="8" t="s">
        <v>145</v>
      </c>
      <c r="C70" s="8" t="s">
        <v>146</v>
      </c>
      <c r="D70" s="8"/>
      <c r="E70" s="8"/>
      <c r="F70" s="8">
        <v>2</v>
      </c>
    </row>
    <row r="71" spans="1:6" x14ac:dyDescent="0.25">
      <c r="A71" s="8" t="s">
        <v>147</v>
      </c>
      <c r="B71" s="8" t="s">
        <v>148</v>
      </c>
      <c r="C71" s="8" t="s">
        <v>149</v>
      </c>
      <c r="D71" s="8"/>
      <c r="E71" s="8"/>
      <c r="F71" s="8">
        <v>2</v>
      </c>
    </row>
    <row r="72" spans="1:6" x14ac:dyDescent="0.25">
      <c r="A72" s="8" t="s">
        <v>150</v>
      </c>
      <c r="B72" s="8" t="s">
        <v>139</v>
      </c>
      <c r="C72" s="8" t="s">
        <v>140</v>
      </c>
      <c r="D72" s="8"/>
      <c r="E72" s="8"/>
      <c r="F72" s="8">
        <v>2</v>
      </c>
    </row>
    <row r="73" spans="1:6" x14ac:dyDescent="0.25">
      <c r="A73" s="8" t="s">
        <v>151</v>
      </c>
      <c r="B73" s="8" t="s">
        <v>152</v>
      </c>
      <c r="C73" s="8" t="s">
        <v>153</v>
      </c>
      <c r="D73" s="8"/>
      <c r="E73" s="8"/>
      <c r="F73" s="8">
        <v>2</v>
      </c>
    </row>
    <row r="74" spans="1:6" x14ac:dyDescent="0.25">
      <c r="A74" s="8" t="s">
        <v>154</v>
      </c>
      <c r="B74" s="8" t="s">
        <v>155</v>
      </c>
      <c r="C74" s="8" t="s">
        <v>156</v>
      </c>
      <c r="D74" s="8"/>
      <c r="E74" s="8"/>
      <c r="F74" s="8">
        <v>2</v>
      </c>
    </row>
    <row r="75" spans="1:6" x14ac:dyDescent="0.25">
      <c r="A75" s="8" t="s">
        <v>157</v>
      </c>
      <c r="B75" s="8" t="s">
        <v>158</v>
      </c>
      <c r="C75" s="8" t="s">
        <v>159</v>
      </c>
      <c r="D75" s="8"/>
      <c r="E75" s="8"/>
      <c r="F75" s="8">
        <v>2</v>
      </c>
    </row>
    <row r="76" spans="1:6" x14ac:dyDescent="0.25">
      <c r="A76" s="8" t="s">
        <v>160</v>
      </c>
      <c r="B76" s="8" t="s">
        <v>161</v>
      </c>
      <c r="C76" s="8" t="s">
        <v>162</v>
      </c>
      <c r="D76" s="8"/>
      <c r="E76" s="8"/>
      <c r="F76" s="8">
        <v>2</v>
      </c>
    </row>
    <row r="77" spans="1:6" x14ac:dyDescent="0.25">
      <c r="A77" s="11" t="s">
        <v>163</v>
      </c>
      <c r="B77" s="8"/>
      <c r="C77" s="8"/>
      <c r="D77" s="8"/>
      <c r="E77" s="8"/>
      <c r="F77" s="8"/>
    </row>
    <row r="78" spans="1:6" x14ac:dyDescent="0.25">
      <c r="A78" s="8" t="s">
        <v>164</v>
      </c>
      <c r="B78" s="8" t="s">
        <v>165</v>
      </c>
      <c r="C78" s="8" t="s">
        <v>166</v>
      </c>
      <c r="D78" s="8"/>
      <c r="E78" s="8"/>
      <c r="F78" s="8">
        <v>2</v>
      </c>
    </row>
    <row r="79" spans="1:6" x14ac:dyDescent="0.25">
      <c r="A79" s="8" t="s">
        <v>167</v>
      </c>
      <c r="B79" s="8" t="s">
        <v>168</v>
      </c>
      <c r="C79" s="8" t="s">
        <v>169</v>
      </c>
      <c r="D79" s="8"/>
      <c r="E79" s="8"/>
      <c r="F79" s="8">
        <v>2</v>
      </c>
    </row>
    <row r="80" spans="1:6" x14ac:dyDescent="0.25">
      <c r="A80" s="11" t="s">
        <v>170</v>
      </c>
      <c r="B80" s="8"/>
      <c r="C80" s="8"/>
      <c r="D80" s="8"/>
      <c r="E80" s="8"/>
      <c r="F80" s="8"/>
    </row>
    <row r="81" spans="1:6" x14ac:dyDescent="0.25">
      <c r="A81" s="8" t="s">
        <v>171</v>
      </c>
      <c r="B81" s="8"/>
      <c r="C81" s="8"/>
      <c r="D81" s="8" t="s">
        <v>92</v>
      </c>
      <c r="E81" s="8" t="s">
        <v>172</v>
      </c>
      <c r="F81" s="8">
        <v>2</v>
      </c>
    </row>
    <row r="82" spans="1:6" x14ac:dyDescent="0.25">
      <c r="A82" s="8" t="s">
        <v>173</v>
      </c>
      <c r="B82" s="8"/>
      <c r="C82" s="8"/>
      <c r="D82" s="8" t="s">
        <v>174</v>
      </c>
      <c r="E82" s="8" t="s">
        <v>175</v>
      </c>
      <c r="F82" s="8">
        <v>2</v>
      </c>
    </row>
    <row r="83" spans="1:6" x14ac:dyDescent="0.25">
      <c r="A83" s="8" t="s">
        <v>176</v>
      </c>
      <c r="B83" s="8"/>
      <c r="C83" s="8"/>
      <c r="D83" s="8" t="s">
        <v>177</v>
      </c>
      <c r="E83" s="8" t="s">
        <v>178</v>
      </c>
      <c r="F83" s="8">
        <v>2</v>
      </c>
    </row>
    <row r="84" spans="1:6" x14ac:dyDescent="0.25">
      <c r="A84" s="8" t="s">
        <v>179</v>
      </c>
      <c r="B84" s="8"/>
      <c r="C84" s="8"/>
      <c r="D84" s="8" t="s">
        <v>180</v>
      </c>
      <c r="E84" s="8" t="s">
        <v>181</v>
      </c>
      <c r="F84" s="8">
        <v>2</v>
      </c>
    </row>
    <row r="85" spans="1:6" x14ac:dyDescent="0.25">
      <c r="A85" s="8" t="s">
        <v>182</v>
      </c>
      <c r="B85" s="8"/>
      <c r="C85" s="8"/>
      <c r="D85" s="8" t="s">
        <v>183</v>
      </c>
      <c r="E85" s="8" t="s">
        <v>184</v>
      </c>
      <c r="F85" s="8">
        <v>2</v>
      </c>
    </row>
    <row r="86" spans="1:6" x14ac:dyDescent="0.25">
      <c r="A86" s="8" t="s">
        <v>185</v>
      </c>
      <c r="B86" s="8"/>
      <c r="C86" s="8"/>
      <c r="D86" s="8" t="s">
        <v>186</v>
      </c>
      <c r="E86" s="8" t="s">
        <v>187</v>
      </c>
      <c r="F86" s="8">
        <v>2</v>
      </c>
    </row>
    <row r="87" spans="1:6" x14ac:dyDescent="0.25">
      <c r="A87" s="8" t="s">
        <v>188</v>
      </c>
      <c r="B87" s="8"/>
      <c r="C87" s="8"/>
      <c r="D87" s="8" t="s">
        <v>189</v>
      </c>
      <c r="E87" s="8" t="s">
        <v>190</v>
      </c>
      <c r="F87" s="8">
        <v>2</v>
      </c>
    </row>
    <row r="88" spans="1:6" x14ac:dyDescent="0.25">
      <c r="A88" s="8" t="s">
        <v>191</v>
      </c>
      <c r="B88" s="8"/>
      <c r="C88" s="8"/>
      <c r="D88" s="8" t="s">
        <v>192</v>
      </c>
      <c r="E88" s="8" t="s">
        <v>193</v>
      </c>
      <c r="F88" s="8">
        <v>2</v>
      </c>
    </row>
    <row r="89" spans="1:6" x14ac:dyDescent="0.25">
      <c r="A89" s="8" t="s">
        <v>194</v>
      </c>
      <c r="B89" s="8"/>
      <c r="C89" s="8"/>
      <c r="D89" s="8" t="s">
        <v>195</v>
      </c>
      <c r="E89" s="8" t="s">
        <v>196</v>
      </c>
      <c r="F89" s="8">
        <v>2</v>
      </c>
    </row>
    <row r="90" spans="1:6" x14ac:dyDescent="0.25">
      <c r="A90" s="8" t="s">
        <v>197</v>
      </c>
      <c r="B90" s="8"/>
      <c r="C90" s="8"/>
      <c r="D90" s="8" t="s">
        <v>198</v>
      </c>
      <c r="E90" s="8" t="s">
        <v>199</v>
      </c>
      <c r="F90" s="8">
        <v>2</v>
      </c>
    </row>
    <row r="91" spans="1:6" x14ac:dyDescent="0.25">
      <c r="A91" s="13" t="s">
        <v>200</v>
      </c>
      <c r="B91" s="8"/>
      <c r="C91" s="8"/>
      <c r="D91" s="8"/>
      <c r="E91" s="8"/>
      <c r="F91" s="8"/>
    </row>
    <row r="92" spans="1:6" x14ac:dyDescent="0.25">
      <c r="A92" s="11" t="s">
        <v>68</v>
      </c>
      <c r="B92" s="8" t="s">
        <v>116</v>
      </c>
      <c r="C92" s="8"/>
      <c r="D92" s="8"/>
      <c r="E92" s="8"/>
      <c r="F92" s="8" t="s">
        <v>201</v>
      </c>
    </row>
    <row r="93" spans="1:6" x14ac:dyDescent="0.25">
      <c r="A93" s="8"/>
      <c r="B93" s="8" t="s">
        <v>71</v>
      </c>
      <c r="C93" s="8"/>
      <c r="D93" s="8"/>
      <c r="E93" s="8"/>
      <c r="F93" s="8"/>
    </row>
    <row r="94" spans="1:6" x14ac:dyDescent="0.25">
      <c r="A94" s="8"/>
      <c r="B94" s="8" t="s">
        <v>118</v>
      </c>
      <c r="C94" s="8"/>
      <c r="D94" s="8" t="s">
        <v>73</v>
      </c>
      <c r="E94" s="8"/>
      <c r="F94" s="8"/>
    </row>
    <row r="95" spans="1:6" x14ac:dyDescent="0.25">
      <c r="A95" s="8"/>
      <c r="B95" s="8" t="s">
        <v>119</v>
      </c>
      <c r="C95" s="8" t="s">
        <v>120</v>
      </c>
      <c r="D95" s="8" t="s">
        <v>74</v>
      </c>
      <c r="E95" s="8" t="s">
        <v>10</v>
      </c>
      <c r="F95" s="8"/>
    </row>
    <row r="96" spans="1:6" x14ac:dyDescent="0.25">
      <c r="A96" s="8"/>
      <c r="B96" s="8" t="s">
        <v>121</v>
      </c>
      <c r="C96" s="8" t="s">
        <v>75</v>
      </c>
      <c r="D96" s="8"/>
      <c r="E96" s="8" t="s">
        <v>75</v>
      </c>
      <c r="F96" s="8"/>
    </row>
    <row r="97" spans="1:6" x14ac:dyDescent="0.25">
      <c r="A97" s="8" t="s">
        <v>202</v>
      </c>
      <c r="B97" s="8" t="s">
        <v>203</v>
      </c>
      <c r="C97" s="8" t="s">
        <v>204</v>
      </c>
      <c r="D97" s="8"/>
      <c r="E97" s="8"/>
      <c r="F97" s="8">
        <v>2</v>
      </c>
    </row>
    <row r="98" spans="1:6" x14ac:dyDescent="0.25">
      <c r="A98" s="8" t="s">
        <v>205</v>
      </c>
      <c r="B98" s="8" t="s">
        <v>139</v>
      </c>
      <c r="C98" s="8" t="s">
        <v>140</v>
      </c>
      <c r="D98" s="8"/>
      <c r="E98" s="8"/>
      <c r="F98" s="8">
        <v>2</v>
      </c>
    </row>
    <row r="99" spans="1:6" x14ac:dyDescent="0.25">
      <c r="A99" s="8" t="s">
        <v>206</v>
      </c>
      <c r="B99" s="8" t="s">
        <v>207</v>
      </c>
      <c r="C99" s="8" t="s">
        <v>208</v>
      </c>
      <c r="D99" s="8"/>
      <c r="E99" s="8"/>
      <c r="F99" s="8">
        <v>2</v>
      </c>
    </row>
    <row r="100" spans="1:6" x14ac:dyDescent="0.25">
      <c r="A100" s="8" t="s">
        <v>209</v>
      </c>
      <c r="B100" s="8" t="s">
        <v>210</v>
      </c>
      <c r="C100" s="8" t="s">
        <v>211</v>
      </c>
      <c r="D100" s="8"/>
      <c r="E100" s="8"/>
      <c r="F100" s="8">
        <v>1</v>
      </c>
    </row>
    <row r="101" spans="1:6" x14ac:dyDescent="0.25">
      <c r="A101" s="8" t="s">
        <v>212</v>
      </c>
      <c r="B101" s="8" t="s">
        <v>133</v>
      </c>
      <c r="C101" s="8" t="s">
        <v>83</v>
      </c>
      <c r="D101" s="8"/>
      <c r="E101" s="8"/>
      <c r="F101" s="8">
        <v>2</v>
      </c>
    </row>
    <row r="102" spans="1:6" x14ac:dyDescent="0.25">
      <c r="A102" s="8" t="s">
        <v>213</v>
      </c>
      <c r="B102" s="8"/>
      <c r="C102" s="8"/>
      <c r="D102" s="8" t="s">
        <v>214</v>
      </c>
      <c r="E102" s="8" t="s">
        <v>215</v>
      </c>
      <c r="F102" s="8">
        <v>1</v>
      </c>
    </row>
    <row r="103" spans="1:6" x14ac:dyDescent="0.25">
      <c r="A103" s="8" t="s">
        <v>216</v>
      </c>
      <c r="B103" s="8"/>
      <c r="C103" s="8"/>
      <c r="D103" s="8" t="s">
        <v>217</v>
      </c>
      <c r="E103" s="8"/>
      <c r="F103" s="8">
        <v>1</v>
      </c>
    </row>
    <row r="104" spans="1:6" x14ac:dyDescent="0.25">
      <c r="A104" s="8" t="s">
        <v>218</v>
      </c>
      <c r="B104" s="8"/>
      <c r="C104" s="8"/>
      <c r="D104" s="44" t="s">
        <v>217</v>
      </c>
      <c r="E104" s="8"/>
      <c r="F104" s="8">
        <v>1</v>
      </c>
    </row>
    <row r="105" spans="1:6" x14ac:dyDescent="0.25">
      <c r="A105" s="8" t="s">
        <v>219</v>
      </c>
      <c r="B105" s="8" t="s">
        <v>220</v>
      </c>
      <c r="C105" s="8" t="s">
        <v>221</v>
      </c>
      <c r="D105" s="8"/>
      <c r="E105" s="8"/>
      <c r="F105" s="8"/>
    </row>
    <row r="106" spans="1:6" x14ac:dyDescent="0.25">
      <c r="A106" s="8" t="s">
        <v>222</v>
      </c>
      <c r="B106" s="8" t="s">
        <v>158</v>
      </c>
      <c r="C106" s="8" t="s">
        <v>159</v>
      </c>
      <c r="D106" s="8"/>
      <c r="E106" s="8"/>
      <c r="F106" s="8"/>
    </row>
    <row r="107" spans="1:6" x14ac:dyDescent="0.25">
      <c r="A107" t="s">
        <v>223</v>
      </c>
    </row>
    <row r="108" spans="1:6" x14ac:dyDescent="0.25">
      <c r="A108" t="s">
        <v>224</v>
      </c>
    </row>
    <row r="112" spans="1:6" x14ac:dyDescent="0.25">
      <c r="A112" s="10" t="s">
        <v>225</v>
      </c>
    </row>
    <row r="113" spans="1:7" x14ac:dyDescent="0.25">
      <c r="A113" s="11" t="s">
        <v>68</v>
      </c>
      <c r="B113" s="8" t="s">
        <v>226</v>
      </c>
      <c r="C113" s="8" t="s">
        <v>116</v>
      </c>
      <c r="D113" s="8"/>
      <c r="E113" s="8"/>
      <c r="F113" s="8"/>
      <c r="G113" s="8" t="s">
        <v>117</v>
      </c>
    </row>
    <row r="114" spans="1:7" x14ac:dyDescent="0.25">
      <c r="A114" s="8"/>
      <c r="B114" s="8"/>
      <c r="C114" s="8" t="s">
        <v>71</v>
      </c>
      <c r="D114" s="8"/>
      <c r="E114" s="8"/>
      <c r="F114" s="8"/>
      <c r="G114" s="8"/>
    </row>
    <row r="115" spans="1:7" x14ac:dyDescent="0.25">
      <c r="A115" s="8"/>
      <c r="B115" s="8"/>
      <c r="C115" s="8" t="s">
        <v>118</v>
      </c>
      <c r="D115" s="8"/>
      <c r="E115" s="8" t="s">
        <v>73</v>
      </c>
      <c r="F115" s="8"/>
      <c r="G115" s="8"/>
    </row>
    <row r="116" spans="1:7" x14ac:dyDescent="0.25">
      <c r="A116" s="8"/>
      <c r="B116" s="8"/>
      <c r="C116" s="8" t="s">
        <v>119</v>
      </c>
      <c r="D116" s="8" t="s">
        <v>120</v>
      </c>
      <c r="E116" s="8" t="s">
        <v>74</v>
      </c>
      <c r="F116" s="8" t="s">
        <v>10</v>
      </c>
      <c r="G116" s="8"/>
    </row>
    <row r="117" spans="1:7" x14ac:dyDescent="0.25">
      <c r="A117" s="8"/>
      <c r="B117" s="8"/>
      <c r="C117" s="8" t="s">
        <v>121</v>
      </c>
      <c r="D117" s="8" t="s">
        <v>75</v>
      </c>
      <c r="E117" s="8"/>
      <c r="F117" s="8" t="s">
        <v>75</v>
      </c>
      <c r="G117" s="8"/>
    </row>
    <row r="118" spans="1:7" x14ac:dyDescent="0.25">
      <c r="A118" s="8" t="s">
        <v>227</v>
      </c>
      <c r="B118" s="8" t="s">
        <v>228</v>
      </c>
      <c r="C118" s="8" t="s">
        <v>229</v>
      </c>
      <c r="D118" s="8" t="s">
        <v>230</v>
      </c>
      <c r="E118" s="8"/>
      <c r="F118" s="8"/>
      <c r="G118" s="8">
        <v>8</v>
      </c>
    </row>
    <row r="119" spans="1:7" x14ac:dyDescent="0.25">
      <c r="A119" s="8" t="s">
        <v>231</v>
      </c>
      <c r="B119" s="8" t="s">
        <v>232</v>
      </c>
      <c r="C119" s="8" t="s">
        <v>233</v>
      </c>
      <c r="D119" s="8"/>
      <c r="E119" s="8"/>
      <c r="F119" s="8"/>
      <c r="G119" s="8">
        <v>8</v>
      </c>
    </row>
    <row r="120" spans="1:7" x14ac:dyDescent="0.25">
      <c r="A120" s="8" t="s">
        <v>234</v>
      </c>
      <c r="B120" s="8" t="s">
        <v>235</v>
      </c>
      <c r="C120" s="8" t="s">
        <v>236</v>
      </c>
      <c r="D120" s="8" t="s">
        <v>237</v>
      </c>
      <c r="E120" s="8"/>
      <c r="F120" s="8"/>
      <c r="G120" s="8">
        <v>5</v>
      </c>
    </row>
    <row r="121" spans="1:7" x14ac:dyDescent="0.25">
      <c r="A121" s="8" t="s">
        <v>238</v>
      </c>
      <c r="B121" s="8" t="s">
        <v>239</v>
      </c>
      <c r="C121" s="8" t="s">
        <v>240</v>
      </c>
      <c r="D121" s="8" t="s">
        <v>241</v>
      </c>
      <c r="E121" s="8"/>
      <c r="F121" s="8"/>
      <c r="G121" s="8">
        <v>2</v>
      </c>
    </row>
    <row r="122" spans="1:7" x14ac:dyDescent="0.25">
      <c r="A122" s="8" t="s">
        <v>242</v>
      </c>
      <c r="B122" s="8" t="s">
        <v>243</v>
      </c>
      <c r="C122" s="8" t="s">
        <v>244</v>
      </c>
      <c r="D122" s="8" t="s">
        <v>245</v>
      </c>
      <c r="E122" s="8"/>
      <c r="F122" s="8"/>
      <c r="G122" s="8">
        <v>2</v>
      </c>
    </row>
    <row r="123" spans="1:7" x14ac:dyDescent="0.25">
      <c r="A123" s="8" t="s">
        <v>246</v>
      </c>
      <c r="B123" s="8"/>
      <c r="C123" s="8" t="s">
        <v>247</v>
      </c>
      <c r="D123" s="8" t="s">
        <v>248</v>
      </c>
      <c r="E123" s="8"/>
      <c r="F123" s="8"/>
      <c r="G123" s="8">
        <v>2</v>
      </c>
    </row>
    <row r="124" spans="1:7" x14ac:dyDescent="0.25">
      <c r="A124" s="8" t="s">
        <v>249</v>
      </c>
      <c r="B124" s="8"/>
      <c r="C124" s="8"/>
      <c r="D124" s="8"/>
      <c r="E124" s="8" t="s">
        <v>250</v>
      </c>
      <c r="F124" s="8" t="s">
        <v>251</v>
      </c>
      <c r="G124" s="8">
        <v>2</v>
      </c>
    </row>
    <row r="125" spans="1:7" x14ac:dyDescent="0.25">
      <c r="A125" s="8" t="s">
        <v>252</v>
      </c>
      <c r="B125" s="8"/>
      <c r="C125" s="8"/>
      <c r="D125" s="8"/>
      <c r="E125" s="8" t="s">
        <v>253</v>
      </c>
      <c r="F125" s="8" t="s">
        <v>254</v>
      </c>
      <c r="G125" s="8">
        <v>2</v>
      </c>
    </row>
    <row r="126" spans="1:7" x14ac:dyDescent="0.25">
      <c r="A126" s="8" t="s">
        <v>255</v>
      </c>
      <c r="B126" s="8"/>
      <c r="C126" s="8"/>
      <c r="D126" s="8"/>
      <c r="E126" s="8" t="s">
        <v>256</v>
      </c>
      <c r="F126" s="8" t="s">
        <v>257</v>
      </c>
      <c r="G126" s="8">
        <v>2</v>
      </c>
    </row>
    <row r="127" spans="1:7" x14ac:dyDescent="0.25">
      <c r="A127" s="8" t="s">
        <v>258</v>
      </c>
      <c r="B127" s="8"/>
      <c r="C127" s="8" t="s">
        <v>259</v>
      </c>
      <c r="D127" s="8" t="s">
        <v>260</v>
      </c>
      <c r="E127" s="8"/>
      <c r="F127" s="8"/>
      <c r="G127" s="8">
        <v>2</v>
      </c>
    </row>
    <row r="128" spans="1:7" x14ac:dyDescent="0.25">
      <c r="A128" s="8" t="s">
        <v>261</v>
      </c>
      <c r="B128" s="8"/>
      <c r="C128" s="8" t="s">
        <v>262</v>
      </c>
      <c r="D128" s="8" t="s">
        <v>263</v>
      </c>
      <c r="E128" s="8"/>
      <c r="F128" s="8"/>
      <c r="G128" s="8">
        <v>2</v>
      </c>
    </row>
    <row r="129" spans="1:7" x14ac:dyDescent="0.25">
      <c r="A129" s="8" t="s">
        <v>264</v>
      </c>
      <c r="B129" s="8"/>
      <c r="C129" s="8" t="s">
        <v>265</v>
      </c>
      <c r="D129" s="8" t="s">
        <v>266</v>
      </c>
      <c r="E129" s="8"/>
      <c r="F129" s="8"/>
      <c r="G129" s="8"/>
    </row>
    <row r="130" spans="1:7" x14ac:dyDescent="0.25">
      <c r="A130" s="8" t="s">
        <v>267</v>
      </c>
      <c r="B130" s="8"/>
      <c r="C130" s="8" t="s">
        <v>268</v>
      </c>
      <c r="D130" s="8" t="s">
        <v>269</v>
      </c>
      <c r="E130" s="8"/>
      <c r="F130" s="8"/>
      <c r="G130" s="8">
        <v>1</v>
      </c>
    </row>
    <row r="131" spans="1:7" x14ac:dyDescent="0.25">
      <c r="A131" s="8" t="s">
        <v>270</v>
      </c>
      <c r="B131" s="8" t="s">
        <v>271</v>
      </c>
      <c r="C131" s="8" t="s">
        <v>272</v>
      </c>
      <c r="D131" s="8" t="s">
        <v>273</v>
      </c>
      <c r="E131" s="8"/>
      <c r="F131" s="8"/>
      <c r="G131" s="8">
        <v>8</v>
      </c>
    </row>
    <row r="132" spans="1:7" x14ac:dyDescent="0.25">
      <c r="A132" s="8" t="s">
        <v>274</v>
      </c>
      <c r="B132" s="8"/>
      <c r="C132" s="8" t="s">
        <v>275</v>
      </c>
      <c r="D132" s="8" t="s">
        <v>276</v>
      </c>
      <c r="E132" s="8"/>
      <c r="F132" s="8"/>
      <c r="G132" s="8">
        <v>1</v>
      </c>
    </row>
    <row r="133" spans="1:7" x14ac:dyDescent="0.25">
      <c r="A133" s="8" t="s">
        <v>277</v>
      </c>
      <c r="B133" s="8"/>
      <c r="C133" s="8" t="s">
        <v>236</v>
      </c>
      <c r="D133" s="8" t="s">
        <v>278</v>
      </c>
      <c r="E133" s="8"/>
      <c r="F133" s="8"/>
      <c r="G133" s="8">
        <v>1</v>
      </c>
    </row>
    <row r="134" spans="1:7" x14ac:dyDescent="0.25">
      <c r="A134" s="8" t="s">
        <v>279</v>
      </c>
      <c r="B134" s="8"/>
      <c r="C134" s="8" t="s">
        <v>280</v>
      </c>
      <c r="D134" s="8" t="s">
        <v>281</v>
      </c>
      <c r="E134" s="8"/>
      <c r="F134" s="8"/>
      <c r="G134" s="8">
        <v>1</v>
      </c>
    </row>
    <row r="135" spans="1:7" x14ac:dyDescent="0.25">
      <c r="A135" s="8" t="s">
        <v>282</v>
      </c>
      <c r="B135" s="8"/>
      <c r="C135" s="8" t="s">
        <v>272</v>
      </c>
      <c r="D135" s="8" t="s">
        <v>283</v>
      </c>
      <c r="E135" s="8"/>
      <c r="F135" s="8"/>
      <c r="G135" s="8">
        <v>1</v>
      </c>
    </row>
    <row r="136" spans="1:7" x14ac:dyDescent="0.25">
      <c r="A136" s="8" t="s">
        <v>284</v>
      </c>
      <c r="B136" s="8"/>
      <c r="C136" s="8" t="s">
        <v>236</v>
      </c>
      <c r="D136" s="8" t="s">
        <v>278</v>
      </c>
      <c r="E136" s="8"/>
      <c r="F136" s="8"/>
      <c r="G136" s="8">
        <v>1</v>
      </c>
    </row>
    <row r="137" spans="1:7" x14ac:dyDescent="0.25">
      <c r="A137" s="8" t="s">
        <v>285</v>
      </c>
      <c r="B137" s="8"/>
      <c r="C137" s="8" t="s">
        <v>275</v>
      </c>
      <c r="D137" s="8" t="s">
        <v>276</v>
      </c>
      <c r="E137" s="8"/>
      <c r="F137" s="8"/>
      <c r="G137" s="8">
        <v>1</v>
      </c>
    </row>
    <row r="138" spans="1:7" x14ac:dyDescent="0.25">
      <c r="A138" s="8" t="s">
        <v>286</v>
      </c>
      <c r="B138" s="8" t="s">
        <v>287</v>
      </c>
      <c r="C138" s="8" t="s">
        <v>288</v>
      </c>
      <c r="D138" s="8" t="s">
        <v>289</v>
      </c>
      <c r="E138" s="8"/>
      <c r="F138" s="8"/>
      <c r="G138" s="8">
        <v>9</v>
      </c>
    </row>
    <row r="139" spans="1:7" x14ac:dyDescent="0.25">
      <c r="A139" s="8" t="s">
        <v>290</v>
      </c>
      <c r="B139" s="8" t="s">
        <v>291</v>
      </c>
      <c r="C139" s="8" t="s">
        <v>292</v>
      </c>
      <c r="D139" s="8" t="s">
        <v>293</v>
      </c>
      <c r="E139" s="8"/>
      <c r="F139" s="8"/>
      <c r="G139" s="8">
        <v>1</v>
      </c>
    </row>
    <row r="140" spans="1:7" x14ac:dyDescent="0.25">
      <c r="A140" s="8" t="s">
        <v>294</v>
      </c>
      <c r="B140" s="8" t="s">
        <v>295</v>
      </c>
      <c r="C140" s="8" t="s">
        <v>296</v>
      </c>
      <c r="D140" s="8" t="s">
        <v>297</v>
      </c>
      <c r="E140" s="8"/>
      <c r="F140" s="8"/>
      <c r="G140" s="8">
        <v>10</v>
      </c>
    </row>
    <row r="141" spans="1:7" x14ac:dyDescent="0.25">
      <c r="A141" s="8" t="s">
        <v>298</v>
      </c>
      <c r="B141" s="8"/>
      <c r="C141" s="8" t="s">
        <v>299</v>
      </c>
      <c r="D141" s="8" t="s">
        <v>300</v>
      </c>
      <c r="E141" s="8"/>
      <c r="F141" s="8"/>
      <c r="G141" s="8">
        <v>1</v>
      </c>
    </row>
    <row r="142" spans="1:7" x14ac:dyDescent="0.25">
      <c r="A142" s="8" t="s">
        <v>301</v>
      </c>
      <c r="B142" s="8"/>
      <c r="C142" s="8" t="s">
        <v>220</v>
      </c>
      <c r="D142" s="8" t="s">
        <v>221</v>
      </c>
      <c r="E142" s="8"/>
      <c r="F142" s="8"/>
      <c r="G142" s="8">
        <v>1</v>
      </c>
    </row>
    <row r="143" spans="1:7" x14ac:dyDescent="0.25">
      <c r="A143" s="8" t="s">
        <v>302</v>
      </c>
      <c r="B143" s="8"/>
      <c r="C143" s="8" t="s">
        <v>303</v>
      </c>
      <c r="D143" s="8" t="s">
        <v>304</v>
      </c>
      <c r="E143" s="8"/>
      <c r="F143" s="8"/>
      <c r="G143" s="8">
        <v>1</v>
      </c>
    </row>
    <row r="144" spans="1:7" x14ac:dyDescent="0.25">
      <c r="A144" s="8" t="s">
        <v>305</v>
      </c>
      <c r="B144" s="8"/>
      <c r="C144" s="8" t="s">
        <v>306</v>
      </c>
      <c r="D144" s="8" t="s">
        <v>307</v>
      </c>
      <c r="E144" s="8"/>
      <c r="F144" s="8"/>
      <c r="G144" s="8">
        <v>1</v>
      </c>
    </row>
    <row r="145" spans="1:7" x14ac:dyDescent="0.25">
      <c r="A145" s="9" t="s">
        <v>308</v>
      </c>
      <c r="B145" s="8"/>
      <c r="C145" s="8" t="s">
        <v>309</v>
      </c>
      <c r="D145" s="8" t="s">
        <v>310</v>
      </c>
      <c r="E145" s="8"/>
      <c r="F145" s="8"/>
      <c r="G145" s="8">
        <v>2</v>
      </c>
    </row>
    <row r="146" spans="1:7" x14ac:dyDescent="0.25">
      <c r="A146" s="9" t="s">
        <v>311</v>
      </c>
      <c r="B146" s="8"/>
      <c r="C146" s="8" t="s">
        <v>312</v>
      </c>
      <c r="D146" s="8" t="s">
        <v>313</v>
      </c>
      <c r="E146" s="8"/>
      <c r="F146" s="8"/>
      <c r="G146" s="8">
        <v>11</v>
      </c>
    </row>
    <row r="147" spans="1:7" x14ac:dyDescent="0.25">
      <c r="A147" s="8" t="s">
        <v>314</v>
      </c>
      <c r="B147" s="8"/>
      <c r="C147" s="8" t="s">
        <v>275</v>
      </c>
      <c r="D147" s="8" t="s">
        <v>315</v>
      </c>
      <c r="E147" s="8"/>
      <c r="F147" s="8"/>
      <c r="G147" s="8">
        <v>7</v>
      </c>
    </row>
    <row r="148" spans="1:7" x14ac:dyDescent="0.25">
      <c r="A148" t="s">
        <v>316</v>
      </c>
    </row>
    <row r="149" spans="1:7" x14ac:dyDescent="0.25">
      <c r="A149" t="s">
        <v>317</v>
      </c>
    </row>
    <row r="152" spans="1:7" x14ac:dyDescent="0.25">
      <c r="A152" s="10" t="s">
        <v>318</v>
      </c>
    </row>
    <row r="153" spans="1:7" x14ac:dyDescent="0.25">
      <c r="A153" s="11" t="s">
        <v>68</v>
      </c>
      <c r="B153" s="8"/>
      <c r="C153" s="8"/>
      <c r="D153" s="8"/>
      <c r="E153" s="8" t="s">
        <v>319</v>
      </c>
      <c r="F153" s="8" t="s">
        <v>201</v>
      </c>
    </row>
    <row r="154" spans="1:7" x14ac:dyDescent="0.25">
      <c r="A154" s="8"/>
      <c r="B154" s="8"/>
      <c r="C154" s="8"/>
      <c r="D154" s="8"/>
      <c r="E154" s="8" t="s">
        <v>71</v>
      </c>
      <c r="F154" s="8"/>
    </row>
    <row r="155" spans="1:7" x14ac:dyDescent="0.25">
      <c r="A155" s="8"/>
      <c r="B155" s="8" t="s">
        <v>118</v>
      </c>
      <c r="C155" s="8"/>
      <c r="D155" s="8" t="s">
        <v>73</v>
      </c>
      <c r="E155" s="8"/>
      <c r="F155" s="8"/>
    </row>
    <row r="156" spans="1:7" x14ac:dyDescent="0.25">
      <c r="A156" s="8"/>
      <c r="B156" s="8" t="s">
        <v>119</v>
      </c>
      <c r="C156" s="8" t="s">
        <v>120</v>
      </c>
      <c r="D156" s="8" t="s">
        <v>74</v>
      </c>
      <c r="E156" s="8" t="s">
        <v>10</v>
      </c>
      <c r="F156" s="8"/>
    </row>
    <row r="157" spans="1:7" x14ac:dyDescent="0.25">
      <c r="A157" s="8"/>
      <c r="B157" s="8" t="s">
        <v>121</v>
      </c>
      <c r="C157" s="8" t="s">
        <v>75</v>
      </c>
      <c r="D157" s="8"/>
      <c r="E157" s="8" t="s">
        <v>75</v>
      </c>
      <c r="F157" s="8"/>
    </row>
    <row r="158" spans="1:7" x14ac:dyDescent="0.25">
      <c r="A158" s="8" t="s">
        <v>320</v>
      </c>
      <c r="B158" s="8"/>
      <c r="C158" s="8"/>
      <c r="D158" s="8"/>
      <c r="E158" s="8"/>
      <c r="F158" s="8"/>
    </row>
    <row r="159" spans="1:7" x14ac:dyDescent="0.25">
      <c r="A159" s="8" t="s">
        <v>321</v>
      </c>
      <c r="B159" s="8"/>
      <c r="C159" s="8"/>
      <c r="D159" s="8" t="s">
        <v>97</v>
      </c>
      <c r="E159" s="8" t="s">
        <v>98</v>
      </c>
      <c r="F159" s="8">
        <v>2</v>
      </c>
    </row>
    <row r="160" spans="1:7" x14ac:dyDescent="0.25">
      <c r="A160" s="8" t="s">
        <v>322</v>
      </c>
      <c r="B160" s="8"/>
      <c r="C160" s="8"/>
      <c r="D160" s="8" t="s">
        <v>177</v>
      </c>
      <c r="E160" s="8" t="s">
        <v>178</v>
      </c>
      <c r="F160" s="8">
        <v>2</v>
      </c>
    </row>
    <row r="161" spans="1:6" x14ac:dyDescent="0.25">
      <c r="A161" s="8" t="s">
        <v>323</v>
      </c>
      <c r="B161" s="8"/>
      <c r="C161" s="8"/>
      <c r="D161" s="8" t="s">
        <v>324</v>
      </c>
      <c r="E161" s="8" t="s">
        <v>325</v>
      </c>
      <c r="F161" s="8">
        <v>2</v>
      </c>
    </row>
    <row r="162" spans="1:6" x14ac:dyDescent="0.25">
      <c r="A162" s="45" t="s">
        <v>326</v>
      </c>
      <c r="B162" s="8"/>
      <c r="C162" s="8"/>
      <c r="D162" s="8" t="s">
        <v>327</v>
      </c>
      <c r="E162" s="8" t="s">
        <v>105</v>
      </c>
      <c r="F162" s="8">
        <v>2</v>
      </c>
    </row>
    <row r="163" spans="1:6" x14ac:dyDescent="0.25">
      <c r="A163" s="8" t="s">
        <v>328</v>
      </c>
      <c r="B163" s="8"/>
      <c r="C163" s="8"/>
      <c r="D163" s="8" t="s">
        <v>324</v>
      </c>
      <c r="E163" s="8" t="s">
        <v>325</v>
      </c>
      <c r="F163" s="8">
        <v>2</v>
      </c>
    </row>
    <row r="164" spans="1:6" x14ac:dyDescent="0.25">
      <c r="A164" s="8" t="s">
        <v>329</v>
      </c>
      <c r="B164" s="8"/>
      <c r="C164" s="8"/>
      <c r="D164" s="8" t="s">
        <v>330</v>
      </c>
      <c r="E164" s="8" t="s">
        <v>87</v>
      </c>
      <c r="F164" s="8">
        <v>2</v>
      </c>
    </row>
    <row r="165" spans="1:6" x14ac:dyDescent="0.25">
      <c r="A165" s="11" t="s">
        <v>331</v>
      </c>
      <c r="B165" s="8"/>
      <c r="C165" s="8"/>
      <c r="D165" s="8"/>
      <c r="E165" s="8"/>
      <c r="F165" s="8"/>
    </row>
    <row r="166" spans="1:6" x14ac:dyDescent="0.25">
      <c r="A166" s="8" t="s">
        <v>332</v>
      </c>
      <c r="B166" s="8"/>
      <c r="C166" s="8"/>
      <c r="D166" s="8" t="s">
        <v>333</v>
      </c>
      <c r="E166" s="8" t="s">
        <v>334</v>
      </c>
      <c r="F166" s="8">
        <v>2</v>
      </c>
    </row>
    <row r="167" spans="1:6" x14ac:dyDescent="0.25">
      <c r="A167" s="8" t="s">
        <v>335</v>
      </c>
      <c r="B167" s="8"/>
      <c r="C167" s="8"/>
      <c r="D167" s="8" t="s">
        <v>333</v>
      </c>
      <c r="E167" s="8" t="s">
        <v>334</v>
      </c>
      <c r="F167" s="8">
        <v>2</v>
      </c>
    </row>
    <row r="168" spans="1:6" x14ac:dyDescent="0.25">
      <c r="A168" s="11" t="s">
        <v>336</v>
      </c>
      <c r="B168" s="8"/>
      <c r="C168" s="8"/>
      <c r="D168" s="8"/>
      <c r="E168" s="8"/>
      <c r="F168" s="8"/>
    </row>
    <row r="169" spans="1:6" ht="17.25" x14ac:dyDescent="0.25">
      <c r="A169" s="12" t="s">
        <v>410</v>
      </c>
      <c r="B169" s="8"/>
      <c r="C169" s="8"/>
      <c r="D169" s="8" t="s">
        <v>337</v>
      </c>
      <c r="E169" s="8" t="s">
        <v>338</v>
      </c>
      <c r="F169" s="8">
        <v>2</v>
      </c>
    </row>
    <row r="170" spans="1:6" x14ac:dyDescent="0.25">
      <c r="A170" s="8" t="s">
        <v>339</v>
      </c>
      <c r="B170" s="8"/>
      <c r="C170" s="8"/>
      <c r="D170" s="8" t="s">
        <v>340</v>
      </c>
      <c r="E170" s="8" t="s">
        <v>341</v>
      </c>
      <c r="F170" s="8">
        <v>1</v>
      </c>
    </row>
    <row r="171" spans="1:6" x14ac:dyDescent="0.25">
      <c r="A171" s="8" t="s">
        <v>342</v>
      </c>
      <c r="B171" s="8" t="s">
        <v>343</v>
      </c>
      <c r="C171" s="8" t="s">
        <v>344</v>
      </c>
      <c r="D171" s="8"/>
      <c r="E171" s="8"/>
      <c r="F171" s="8">
        <v>2</v>
      </c>
    </row>
    <row r="172" spans="1:6" x14ac:dyDescent="0.25">
      <c r="A172" s="8" t="s">
        <v>345</v>
      </c>
      <c r="B172" s="8" t="s">
        <v>346</v>
      </c>
      <c r="C172" s="8" t="s">
        <v>166</v>
      </c>
      <c r="D172" s="8"/>
      <c r="E172" s="8"/>
      <c r="F172" s="8">
        <v>2</v>
      </c>
    </row>
    <row r="173" spans="1:6" x14ac:dyDescent="0.25">
      <c r="A173" s="11" t="s">
        <v>347</v>
      </c>
      <c r="B173" s="8"/>
      <c r="C173" s="8"/>
      <c r="D173" s="8"/>
      <c r="E173" s="8"/>
      <c r="F173" s="8"/>
    </row>
    <row r="174" spans="1:6" x14ac:dyDescent="0.25">
      <c r="A174" s="12" t="s">
        <v>404</v>
      </c>
      <c r="B174" s="8"/>
      <c r="C174" s="8"/>
      <c r="D174" s="8"/>
      <c r="E174" s="8"/>
      <c r="F174" s="8"/>
    </row>
    <row r="175" spans="1:6" x14ac:dyDescent="0.25">
      <c r="A175" s="11" t="s">
        <v>348</v>
      </c>
      <c r="B175" s="8"/>
      <c r="C175" s="8"/>
      <c r="D175" s="8"/>
      <c r="E175" s="8"/>
      <c r="F175" s="8"/>
    </row>
    <row r="176" spans="1:6" x14ac:dyDescent="0.25">
      <c r="A176" s="8" t="s">
        <v>349</v>
      </c>
      <c r="B176" s="8"/>
      <c r="C176" s="8"/>
      <c r="D176" s="8" t="s">
        <v>78</v>
      </c>
      <c r="E176" s="8" t="s">
        <v>79</v>
      </c>
      <c r="F176" s="8">
        <v>2</v>
      </c>
    </row>
    <row r="177" spans="1:6" x14ac:dyDescent="0.25">
      <c r="A177" s="8" t="s">
        <v>350</v>
      </c>
      <c r="B177" s="8"/>
      <c r="C177" s="8"/>
      <c r="D177" s="8" t="s">
        <v>351</v>
      </c>
      <c r="E177" s="8" t="s">
        <v>352</v>
      </c>
      <c r="F177" s="8">
        <v>2</v>
      </c>
    </row>
    <row r="178" spans="1:6" x14ac:dyDescent="0.25">
      <c r="A178" s="8" t="s">
        <v>353</v>
      </c>
      <c r="B178" s="8"/>
      <c r="C178" s="8"/>
      <c r="D178" s="8" t="s">
        <v>354</v>
      </c>
      <c r="E178" s="8" t="s">
        <v>355</v>
      </c>
      <c r="F178" s="8">
        <v>2</v>
      </c>
    </row>
    <row r="179" spans="1:6" x14ac:dyDescent="0.25">
      <c r="A179" s="11" t="s">
        <v>405</v>
      </c>
      <c r="B179" s="8"/>
      <c r="C179" s="8"/>
      <c r="D179" s="8"/>
      <c r="E179" s="8"/>
      <c r="F179" s="8"/>
    </row>
    <row r="180" spans="1:6" x14ac:dyDescent="0.25">
      <c r="A180" s="12" t="s">
        <v>356</v>
      </c>
      <c r="B180" s="8"/>
      <c r="C180" s="8"/>
      <c r="D180" s="8" t="s">
        <v>91</v>
      </c>
      <c r="E180" s="8" t="s">
        <v>92</v>
      </c>
      <c r="F180" s="8">
        <v>2</v>
      </c>
    </row>
    <row r="181" spans="1:6" x14ac:dyDescent="0.25">
      <c r="A181" s="8" t="s">
        <v>357</v>
      </c>
      <c r="B181" s="8" t="s">
        <v>358</v>
      </c>
      <c r="C181" s="8" t="s">
        <v>359</v>
      </c>
      <c r="D181" s="8"/>
      <c r="E181" s="8"/>
      <c r="F181" s="8">
        <v>2</v>
      </c>
    </row>
    <row r="182" spans="1:6" x14ac:dyDescent="0.25">
      <c r="A182" s="8" t="s">
        <v>360</v>
      </c>
      <c r="B182" s="8"/>
      <c r="C182" s="8"/>
      <c r="D182" s="8" t="s">
        <v>361</v>
      </c>
      <c r="E182" s="8" t="s">
        <v>362</v>
      </c>
      <c r="F182" s="8">
        <v>2</v>
      </c>
    </row>
    <row r="183" spans="1:6" x14ac:dyDescent="0.25">
      <c r="A183" s="8" t="s">
        <v>363</v>
      </c>
      <c r="B183" s="8"/>
      <c r="C183" s="8"/>
      <c r="D183" s="8" t="s">
        <v>364</v>
      </c>
      <c r="E183" s="8" t="s">
        <v>365</v>
      </c>
      <c r="F183" s="8">
        <v>2</v>
      </c>
    </row>
    <row r="184" spans="1:6" x14ac:dyDescent="0.25">
      <c r="A184" s="8" t="s">
        <v>366</v>
      </c>
      <c r="B184" s="8"/>
      <c r="C184" s="8"/>
      <c r="D184" s="8" t="s">
        <v>92</v>
      </c>
      <c r="E184" s="8" t="s">
        <v>172</v>
      </c>
      <c r="F184" s="8">
        <v>2</v>
      </c>
    </row>
    <row r="185" spans="1:6" x14ac:dyDescent="0.25">
      <c r="A185" s="8" t="s">
        <v>367</v>
      </c>
      <c r="B185" s="8" t="s">
        <v>368</v>
      </c>
      <c r="C185" s="8" t="s">
        <v>369</v>
      </c>
      <c r="D185" s="8"/>
      <c r="E185" s="8"/>
      <c r="F185" s="8">
        <v>2</v>
      </c>
    </row>
    <row r="186" spans="1:6" x14ac:dyDescent="0.25">
      <c r="A186" s="8" t="s">
        <v>370</v>
      </c>
      <c r="B186" s="8" t="s">
        <v>371</v>
      </c>
      <c r="C186" s="8" t="s">
        <v>371</v>
      </c>
      <c r="D186" s="8" t="s">
        <v>371</v>
      </c>
      <c r="E186" s="8" t="s">
        <v>371</v>
      </c>
      <c r="F186" s="8">
        <v>2</v>
      </c>
    </row>
    <row r="187" spans="1:6" x14ac:dyDescent="0.25">
      <c r="A187" s="8" t="s">
        <v>372</v>
      </c>
      <c r="B187" s="8"/>
      <c r="C187" s="8"/>
      <c r="D187" s="8" t="s">
        <v>373</v>
      </c>
      <c r="E187" s="8" t="s">
        <v>374</v>
      </c>
      <c r="F187" s="8">
        <v>2</v>
      </c>
    </row>
    <row r="188" spans="1:6" x14ac:dyDescent="0.25">
      <c r="A188" s="11" t="s">
        <v>375</v>
      </c>
      <c r="B188" s="8"/>
      <c r="C188" s="8"/>
      <c r="D188" s="8"/>
      <c r="E188" s="8"/>
      <c r="F188" s="8"/>
    </row>
    <row r="189" spans="1:6" x14ac:dyDescent="0.25">
      <c r="A189" s="8" t="s">
        <v>376</v>
      </c>
      <c r="B189" s="8" t="s">
        <v>377</v>
      </c>
      <c r="C189" s="8" t="s">
        <v>378</v>
      </c>
      <c r="D189" s="8"/>
      <c r="E189" s="8"/>
      <c r="F189" s="8">
        <v>2</v>
      </c>
    </row>
    <row r="190" spans="1:6" ht="17.25" x14ac:dyDescent="0.25">
      <c r="A190" s="12" t="s">
        <v>406</v>
      </c>
      <c r="B190" s="8" t="s">
        <v>379</v>
      </c>
      <c r="C190" s="8" t="s">
        <v>380</v>
      </c>
      <c r="D190" s="8"/>
      <c r="E190" s="8"/>
      <c r="F190" s="8"/>
    </row>
    <row r="191" spans="1:6" x14ac:dyDescent="0.25">
      <c r="A191" s="8" t="s">
        <v>381</v>
      </c>
      <c r="B191" s="8" t="s">
        <v>358</v>
      </c>
      <c r="C191" s="8" t="s">
        <v>359</v>
      </c>
      <c r="D191" s="8"/>
      <c r="E191" s="8"/>
      <c r="F191" s="8">
        <v>2</v>
      </c>
    </row>
    <row r="192" spans="1:6" x14ac:dyDescent="0.25">
      <c r="A192" s="8" t="s">
        <v>382</v>
      </c>
      <c r="B192" s="8" t="s">
        <v>383</v>
      </c>
      <c r="C192" s="8" t="s">
        <v>384</v>
      </c>
      <c r="D192" s="8"/>
      <c r="E192" s="8"/>
      <c r="F192" s="8">
        <v>2</v>
      </c>
    </row>
    <row r="193" spans="1:6" x14ac:dyDescent="0.25">
      <c r="A193" s="8" t="s">
        <v>385</v>
      </c>
      <c r="B193" s="8" t="s">
        <v>386</v>
      </c>
      <c r="C193" s="8" t="s">
        <v>387</v>
      </c>
      <c r="D193" s="8"/>
      <c r="E193" s="8"/>
      <c r="F193" s="8">
        <v>2</v>
      </c>
    </row>
    <row r="194" spans="1:6" x14ac:dyDescent="0.25">
      <c r="A194" s="8" t="s">
        <v>388</v>
      </c>
      <c r="B194" s="8" t="s">
        <v>203</v>
      </c>
      <c r="C194" s="8" t="s">
        <v>204</v>
      </c>
      <c r="D194" s="8"/>
      <c r="E194" s="8"/>
      <c r="F194" s="8">
        <v>2</v>
      </c>
    </row>
    <row r="195" spans="1:6" ht="17.25" x14ac:dyDescent="0.25">
      <c r="A195" s="12" t="s">
        <v>407</v>
      </c>
      <c r="B195" s="8" t="s">
        <v>207</v>
      </c>
      <c r="C195" s="8" t="s">
        <v>208</v>
      </c>
      <c r="D195" s="8"/>
      <c r="E195" s="8"/>
      <c r="F195" s="8"/>
    </row>
    <row r="196" spans="1:6" ht="17.25" x14ac:dyDescent="0.25">
      <c r="A196" s="12" t="s">
        <v>408</v>
      </c>
      <c r="B196" s="8" t="s">
        <v>155</v>
      </c>
      <c r="C196" s="8" t="s">
        <v>156</v>
      </c>
      <c r="D196" s="8"/>
      <c r="E196" s="8"/>
      <c r="F196" s="8"/>
    </row>
    <row r="197" spans="1:6" ht="17.25" x14ac:dyDescent="0.25">
      <c r="A197" s="12" t="s">
        <v>409</v>
      </c>
      <c r="B197" s="8" t="s">
        <v>389</v>
      </c>
      <c r="C197" s="8" t="s">
        <v>390</v>
      </c>
      <c r="D197" s="8"/>
      <c r="E197" s="8"/>
      <c r="F197" s="8"/>
    </row>
    <row r="198" spans="1:6" x14ac:dyDescent="0.25">
      <c r="A198" s="8" t="s">
        <v>391</v>
      </c>
      <c r="B198" s="8"/>
      <c r="C198" s="8"/>
      <c r="D198" s="8" t="s">
        <v>392</v>
      </c>
      <c r="E198" s="8" t="s">
        <v>393</v>
      </c>
      <c r="F198" s="8">
        <v>2</v>
      </c>
    </row>
    <row r="199" spans="1:6" x14ac:dyDescent="0.25">
      <c r="A199" s="8" t="s">
        <v>394</v>
      </c>
      <c r="B199" s="8"/>
      <c r="C199" s="8"/>
      <c r="D199" s="8" t="s">
        <v>108</v>
      </c>
      <c r="E199" s="8" t="s">
        <v>109</v>
      </c>
      <c r="F199" s="8">
        <v>2</v>
      </c>
    </row>
    <row r="200" spans="1:6" x14ac:dyDescent="0.25">
      <c r="A200" s="8" t="s">
        <v>395</v>
      </c>
      <c r="B200" s="8"/>
      <c r="C200" s="8"/>
      <c r="D200" s="8" t="s">
        <v>396</v>
      </c>
      <c r="E200" s="8" t="s">
        <v>397</v>
      </c>
      <c r="F200" s="8">
        <v>2</v>
      </c>
    </row>
    <row r="201" spans="1:6" x14ac:dyDescent="0.25">
      <c r="A201" s="8" t="s">
        <v>398</v>
      </c>
      <c r="B201" s="8" t="s">
        <v>368</v>
      </c>
      <c r="C201" s="8" t="s">
        <v>369</v>
      </c>
      <c r="D201" s="8"/>
      <c r="E201" s="8"/>
      <c r="F201" s="8">
        <v>2</v>
      </c>
    </row>
    <row r="202" spans="1:6" x14ac:dyDescent="0.25">
      <c r="A202" s="8" t="s">
        <v>399</v>
      </c>
      <c r="B202" s="8"/>
      <c r="C202" s="8"/>
      <c r="D202" s="8" t="s">
        <v>86</v>
      </c>
      <c r="E202" s="8" t="s">
        <v>87</v>
      </c>
      <c r="F202" s="8">
        <v>2</v>
      </c>
    </row>
    <row r="203" spans="1:6" x14ac:dyDescent="0.25">
      <c r="A203" s="8" t="s">
        <v>400</v>
      </c>
      <c r="B203" s="8"/>
      <c r="C203" s="8"/>
      <c r="D203" s="8" t="s">
        <v>401</v>
      </c>
      <c r="E203" s="8" t="s">
        <v>402</v>
      </c>
      <c r="F203" s="8">
        <v>2</v>
      </c>
    </row>
    <row r="204" spans="1:6" x14ac:dyDescent="0.25">
      <c r="A204" t="s">
        <v>403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Valeur R et température</vt:lpstr>
      <vt:lpstr>Pourcentage de l'ossature</vt:lpstr>
      <vt:lpstr>Valeur R des matériaux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Marineau Yves</dc:creator>
  <cp:lastModifiedBy>Marineau Yves</cp:lastModifiedBy>
  <cp:lastPrinted>2023-09-25T18:54:47Z</cp:lastPrinted>
  <dcterms:created xsi:type="dcterms:W3CDTF">2022-05-04T12:40:57Z</dcterms:created>
  <dcterms:modified xsi:type="dcterms:W3CDTF">2023-11-27T00:00:14Z</dcterms:modified>
</cp:coreProperties>
</file>